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laurai.gonzalez\OneDrive - IGAC\IGAC 2024\2024\7. Julio\20240716 IN-GCT-PC01-01 V2 Evaluación de Calidad\"/>
    </mc:Choice>
  </mc:AlternateContent>
  <bookViews>
    <workbookView xWindow="-105" yWindow="-105" windowWidth="23250" windowHeight="12450" tabRatio="819" activeTab="2"/>
  </bookViews>
  <sheets>
    <sheet name="Instrucciones" sheetId="17" r:id="rId1"/>
    <sheet name="Registro_Datos" sheetId="16" r:id="rId2"/>
    <sheet name="FO-GCT-PC01-01_Muestra32" sheetId="23" r:id="rId3"/>
    <sheet name="FO-GCT-PC01-01_Muestra50" sheetId="22" r:id="rId4"/>
    <sheet name="FO-GCT-PC01-01_Muestra80" sheetId="21" r:id="rId5"/>
    <sheet name="FO-GCT-PC01-01_Muestra125" sheetId="10" r:id="rId6"/>
    <sheet name="Hoja3" sheetId="15" state="hidden" r:id="rId7"/>
    <sheet name="Hoja1" sheetId="13" state="hidden" r:id="rId8"/>
    <sheet name="ISO 2859-2" sheetId="14" r:id="rId9"/>
  </sheets>
  <externalReferences>
    <externalReference r:id="rId10"/>
  </externalReferences>
  <definedNames>
    <definedName name="_dos11" localSheetId="5">[1]ALISTAMIENTO!#REF!</definedName>
    <definedName name="_dos11" localSheetId="2">[1]ALISTAMIENTO!#REF!</definedName>
    <definedName name="_dos11" localSheetId="3">[1]ALISTAMIENTO!#REF!</definedName>
    <definedName name="_dos11" localSheetId="4">[1]ALISTAMIENTO!#REF!</definedName>
    <definedName name="_dos11" localSheetId="1">[1]ALISTAMIENTO!#REF!</definedName>
    <definedName name="_dos11">[1]ALISTAMIENTO!#REF!</definedName>
    <definedName name="_dos12" localSheetId="5">[1]ALISTAMIENTO!#REF!</definedName>
    <definedName name="_dos12" localSheetId="2">[1]ALISTAMIENTO!#REF!</definedName>
    <definedName name="_dos12" localSheetId="3">[1]ALISTAMIENTO!#REF!</definedName>
    <definedName name="_dos12" localSheetId="4">[1]ALISTAMIENTO!#REF!</definedName>
    <definedName name="_dos12" localSheetId="1">[1]ALISTAMIENTO!#REF!</definedName>
    <definedName name="_dos12">[1]ALISTAMIENTO!#REF!</definedName>
    <definedName name="_dos13" localSheetId="5">[1]ALISTAMIENTO!#REF!</definedName>
    <definedName name="_dos13" localSheetId="2">[1]ALISTAMIENTO!#REF!</definedName>
    <definedName name="_dos13" localSheetId="3">[1]ALISTAMIENTO!#REF!</definedName>
    <definedName name="_dos13" localSheetId="4">[1]ALISTAMIENTO!#REF!</definedName>
    <definedName name="_dos13">[1]ALISTAMIENTO!#REF!</definedName>
    <definedName name="_dos14" localSheetId="5">[1]ALISTAMIENTO!#REF!</definedName>
    <definedName name="_dos14" localSheetId="2">[1]ALISTAMIENTO!#REF!</definedName>
    <definedName name="_dos14" localSheetId="3">[1]ALISTAMIENTO!#REF!</definedName>
    <definedName name="_dos14" localSheetId="4">[1]ALISTAMIENTO!#REF!</definedName>
    <definedName name="_dos14">[1]ALISTAMIENTO!#REF!</definedName>
    <definedName name="_dos15" localSheetId="5">[1]ALISTAMIENTO!#REF!</definedName>
    <definedName name="_dos15" localSheetId="2">[1]ALISTAMIENTO!#REF!</definedName>
    <definedName name="_dos15" localSheetId="3">[1]ALISTAMIENTO!#REF!</definedName>
    <definedName name="_dos15" localSheetId="4">[1]ALISTAMIENTO!#REF!</definedName>
    <definedName name="_dos15">[1]ALISTAMIENTO!#REF!</definedName>
    <definedName name="_dos21" localSheetId="5">[1]ALISTAMIENTO!#REF!</definedName>
    <definedName name="_dos21" localSheetId="2">[1]ALISTAMIENTO!#REF!</definedName>
    <definedName name="_dos21" localSheetId="3">[1]ALISTAMIENTO!#REF!</definedName>
    <definedName name="_dos21" localSheetId="4">[1]ALISTAMIENTO!#REF!</definedName>
    <definedName name="_dos21">[1]ALISTAMIENTO!#REF!</definedName>
    <definedName name="_dos22" localSheetId="5">[1]ALISTAMIENTO!#REF!</definedName>
    <definedName name="_dos22" localSheetId="2">[1]ALISTAMIENTO!#REF!</definedName>
    <definedName name="_dos22" localSheetId="3">[1]ALISTAMIENTO!#REF!</definedName>
    <definedName name="_dos22" localSheetId="4">[1]ALISTAMIENTO!#REF!</definedName>
    <definedName name="_dos22">[1]ALISTAMIENTO!#REF!</definedName>
    <definedName name="_dos23" localSheetId="5">[1]ALISTAMIENTO!#REF!</definedName>
    <definedName name="_dos23" localSheetId="2">[1]ALISTAMIENTO!#REF!</definedName>
    <definedName name="_dos23" localSheetId="3">[1]ALISTAMIENTO!#REF!</definedName>
    <definedName name="_dos23" localSheetId="4">[1]ALISTAMIENTO!#REF!</definedName>
    <definedName name="_dos23">[1]ALISTAMIENTO!#REF!</definedName>
    <definedName name="_dos31" localSheetId="5">[1]ALISTAMIENTO!#REF!</definedName>
    <definedName name="_dos31" localSheetId="2">[1]ALISTAMIENTO!#REF!</definedName>
    <definedName name="_dos31" localSheetId="3">[1]ALISTAMIENTO!#REF!</definedName>
    <definedName name="_dos31" localSheetId="4">[1]ALISTAMIENTO!#REF!</definedName>
    <definedName name="_dos31">[1]ALISTAMIENTO!#REF!</definedName>
    <definedName name="_dos32" localSheetId="5">[1]ALISTAMIENTO!#REF!</definedName>
    <definedName name="_dos32" localSheetId="2">[1]ALISTAMIENTO!#REF!</definedName>
    <definedName name="_dos32" localSheetId="3">[1]ALISTAMIENTO!#REF!</definedName>
    <definedName name="_dos32" localSheetId="4">[1]ALISTAMIENTO!#REF!</definedName>
    <definedName name="_dos32">[1]ALISTAMIENTO!#REF!</definedName>
    <definedName name="_dos33" localSheetId="5">[1]ALISTAMIENTO!#REF!</definedName>
    <definedName name="_dos33" localSheetId="2">[1]ALISTAMIENTO!#REF!</definedName>
    <definedName name="_dos33" localSheetId="3">[1]ALISTAMIENTO!#REF!</definedName>
    <definedName name="_dos33" localSheetId="4">[1]ALISTAMIENTO!#REF!</definedName>
    <definedName name="_dos33">[1]ALISTAMIENTO!#REF!</definedName>
    <definedName name="_xlnm._FilterDatabase" localSheetId="5" hidden="1">#N/A</definedName>
    <definedName name="_xlnm._FilterDatabase" localSheetId="2" hidden="1">#N/A</definedName>
    <definedName name="_xlnm._FilterDatabase" localSheetId="3" hidden="1">#N/A</definedName>
    <definedName name="_xlnm._FilterDatabase" localSheetId="4" hidden="1">#N/A</definedName>
    <definedName name="_uno11" localSheetId="5">[1]ALISTAMIENTO!#REF!</definedName>
    <definedName name="_uno11" localSheetId="2">[1]ALISTAMIENTO!#REF!</definedName>
    <definedName name="_uno11" localSheetId="3">[1]ALISTAMIENTO!#REF!</definedName>
    <definedName name="_uno11" localSheetId="4">[1]ALISTAMIENTO!#REF!</definedName>
    <definedName name="_uno11">[1]ALISTAMIENTO!#REF!</definedName>
    <definedName name="_uno12" localSheetId="5">[1]ALISTAMIENTO!#REF!</definedName>
    <definedName name="_uno12" localSheetId="2">[1]ALISTAMIENTO!#REF!</definedName>
    <definedName name="_uno12" localSheetId="3">[1]ALISTAMIENTO!#REF!</definedName>
    <definedName name="_uno12" localSheetId="4">[1]ALISTAMIENTO!#REF!</definedName>
    <definedName name="_uno12">[1]ALISTAMIENTO!#REF!</definedName>
    <definedName name="_uno13" localSheetId="5">[1]ALISTAMIENTO!#REF!</definedName>
    <definedName name="_uno13" localSheetId="2">[1]ALISTAMIENTO!#REF!</definedName>
    <definedName name="_uno13" localSheetId="3">[1]ALISTAMIENTO!#REF!</definedName>
    <definedName name="_uno13" localSheetId="4">[1]ALISTAMIENTO!#REF!</definedName>
    <definedName name="_uno13">[1]ALISTAMIENTO!#REF!</definedName>
    <definedName name="_uno21" localSheetId="5">[1]ALISTAMIENTO!#REF!</definedName>
    <definedName name="_uno21" localSheetId="2">[1]ALISTAMIENTO!#REF!</definedName>
    <definedName name="_uno21" localSheetId="3">[1]ALISTAMIENTO!#REF!</definedName>
    <definedName name="_uno21" localSheetId="4">[1]ALISTAMIENTO!#REF!</definedName>
    <definedName name="_uno21">[1]ALISTAMIENTO!#REF!</definedName>
    <definedName name="_uno22" localSheetId="5">[1]ALISTAMIENTO!#REF!</definedName>
    <definedName name="_uno22" localSheetId="2">[1]ALISTAMIENTO!#REF!</definedName>
    <definedName name="_uno22" localSheetId="3">[1]ALISTAMIENTO!#REF!</definedName>
    <definedName name="_uno22" localSheetId="4">[1]ALISTAMIENTO!#REF!</definedName>
    <definedName name="_uno22">[1]ALISTAMIENTO!#REF!</definedName>
    <definedName name="_uno31" localSheetId="5">[1]ALISTAMIENTO!#REF!</definedName>
    <definedName name="_uno31" localSheetId="2">[1]ALISTAMIENTO!#REF!</definedName>
    <definedName name="_uno31" localSheetId="3">[1]ALISTAMIENTO!#REF!</definedName>
    <definedName name="_uno31" localSheetId="4">[1]ALISTAMIENTO!#REF!</definedName>
    <definedName name="_uno31">[1]ALISTAMIENTO!#REF!</definedName>
    <definedName name="_uno32" localSheetId="5">[1]ALISTAMIENTO!#REF!</definedName>
    <definedName name="_uno32" localSheetId="2">[1]ALISTAMIENTO!#REF!</definedName>
    <definedName name="_uno32" localSheetId="3">[1]ALISTAMIENTO!#REF!</definedName>
    <definedName name="_uno32" localSheetId="4">[1]ALISTAMIENTO!#REF!</definedName>
    <definedName name="_uno32">[1]ALISTAMIENTO!#REF!</definedName>
    <definedName name="_uno33" localSheetId="5">[1]ALISTAMIENTO!#REF!</definedName>
    <definedName name="_uno33" localSheetId="2">[1]ALISTAMIENTO!#REF!</definedName>
    <definedName name="_uno33" localSheetId="3">[1]ALISTAMIENTO!#REF!</definedName>
    <definedName name="_uno33" localSheetId="4">[1]ALISTAMIENTO!#REF!</definedName>
    <definedName name="_uno33">[1]ALISTAMIENTO!#REF!</definedName>
    <definedName name="_uno34" localSheetId="5">[1]ALISTAMIENTO!#REF!</definedName>
    <definedName name="_uno34" localSheetId="2">[1]ALISTAMIENTO!#REF!</definedName>
    <definedName name="_uno34" localSheetId="3">[1]ALISTAMIENTO!#REF!</definedName>
    <definedName name="_uno34" localSheetId="4">[1]ALISTAMIENTO!#REF!</definedName>
    <definedName name="_uno34">[1]ALISTAMIENTO!#REF!</definedName>
    <definedName name="_uno35" localSheetId="5">[1]ALISTAMIENTO!#REF!</definedName>
    <definedName name="_uno35" localSheetId="2">[1]ALISTAMIENTO!#REF!</definedName>
    <definedName name="_uno35" localSheetId="3">[1]ALISTAMIENTO!#REF!</definedName>
    <definedName name="_uno35" localSheetId="4">[1]ALISTAMIENTO!#REF!</definedName>
    <definedName name="_uno35">[1]ALISTAMIENTO!#REF!</definedName>
    <definedName name="AA" localSheetId="5">[1]ALISTAMIENTO!#REF!</definedName>
    <definedName name="AA" localSheetId="2">[1]ALISTAMIENTO!#REF!</definedName>
    <definedName name="AA" localSheetId="3">[1]ALISTAMIENTO!#REF!</definedName>
    <definedName name="AA" localSheetId="4">[1]ALISTAMIENTO!#REF!</definedName>
    <definedName name="AA">[1]ALISTAMIENTO!#REF!</definedName>
    <definedName name="AAA" localSheetId="5">[1]ALISTAMIENTO!#REF!</definedName>
    <definedName name="AAA" localSheetId="2">[1]ALISTAMIENTO!#REF!</definedName>
    <definedName name="AAA" localSheetId="3">[1]ALISTAMIENTO!#REF!</definedName>
    <definedName name="AAA" localSheetId="4">[1]ALISTAMIENTO!#REF!</definedName>
    <definedName name="AAA">[1]ALISTAMIENTO!#REF!</definedName>
    <definedName name="AAAA" localSheetId="5">[1]ALISTAMIENTO!#REF!</definedName>
    <definedName name="AAAA" localSheetId="2">[1]ALISTAMIENTO!#REF!</definedName>
    <definedName name="AAAA" localSheetId="3">[1]ALISTAMIENTO!#REF!</definedName>
    <definedName name="AAAA" localSheetId="4">[1]ALISTAMIENTO!#REF!</definedName>
    <definedName name="AAAA">[1]ALISTAMIENTO!#REF!</definedName>
    <definedName name="_xlnm.Print_Area" localSheetId="5">'FO-GCT-PC01-01_Muestra125'!$A$1:$Z$148</definedName>
    <definedName name="_xlnm.Print_Area" localSheetId="2">'FO-GCT-PC01-01_Muestra32'!$A$1:$Z$55</definedName>
    <definedName name="_xlnm.Print_Area" localSheetId="3">'FO-GCT-PC01-01_Muestra50'!$A$1:$Z$73</definedName>
    <definedName name="_xlnm.Print_Area" localSheetId="4">'FO-GCT-PC01-01_Muestra80'!$A$1:$Z$103</definedName>
    <definedName name="_xlnm.Print_Area" localSheetId="8">'ISO 2859-2'!$A$1:$E$19</definedName>
    <definedName name="_xlnm.Print_Area" localSheetId="1">Registro_Datos!$A$1:$AA$146</definedName>
    <definedName name="cinco1" localSheetId="5">[1]ALISTAMIENTO!#REF!</definedName>
    <definedName name="cinco1" localSheetId="2">[1]ALISTAMIENTO!#REF!</definedName>
    <definedName name="cinco1" localSheetId="3">[1]ALISTAMIENTO!#REF!</definedName>
    <definedName name="cinco1" localSheetId="4">[1]ALISTAMIENTO!#REF!</definedName>
    <definedName name="cinco1" localSheetId="1">[1]ALISTAMIENTO!#REF!</definedName>
    <definedName name="cinco1">[1]ALISTAMIENTO!#REF!</definedName>
    <definedName name="cinco2" localSheetId="5">[1]ALISTAMIENTO!#REF!</definedName>
    <definedName name="cinco2" localSheetId="2">[1]ALISTAMIENTO!#REF!</definedName>
    <definedName name="cinco2" localSheetId="3">[1]ALISTAMIENTO!#REF!</definedName>
    <definedName name="cinco2" localSheetId="4">[1]ALISTAMIENTO!#REF!</definedName>
    <definedName name="cinco2" localSheetId="1">[1]ALISTAMIENTO!#REF!</definedName>
    <definedName name="cinco2">[1]ALISTAMIENTO!#REF!</definedName>
    <definedName name="cinco3" localSheetId="5">[1]ALISTAMIENTO!#REF!</definedName>
    <definedName name="cinco3" localSheetId="2">[1]ALISTAMIENTO!#REF!</definedName>
    <definedName name="cinco3" localSheetId="3">[1]ALISTAMIENTO!#REF!</definedName>
    <definedName name="cinco3" localSheetId="4">[1]ALISTAMIENTO!#REF!</definedName>
    <definedName name="cinco3">[1]ALISTAMIENTO!#REF!</definedName>
    <definedName name="cinco41" localSheetId="5">[1]ALISTAMIENTO!#REF!</definedName>
    <definedName name="cinco41" localSheetId="2">[1]ALISTAMIENTO!#REF!</definedName>
    <definedName name="cinco41" localSheetId="3">[1]ALISTAMIENTO!#REF!</definedName>
    <definedName name="cinco41" localSheetId="4">[1]ALISTAMIENTO!#REF!</definedName>
    <definedName name="cinco41">[1]ALISTAMIENTO!#REF!</definedName>
    <definedName name="cinco42" localSheetId="5">[1]ALISTAMIENTO!#REF!</definedName>
    <definedName name="cinco42" localSheetId="2">[1]ALISTAMIENTO!#REF!</definedName>
    <definedName name="cinco42" localSheetId="3">[1]ALISTAMIENTO!#REF!</definedName>
    <definedName name="cinco42" localSheetId="4">[1]ALISTAMIENTO!#REF!</definedName>
    <definedName name="cinco42">[1]ALISTAMIENTO!#REF!</definedName>
    <definedName name="cinco51" localSheetId="5">[1]ALISTAMIENTO!#REF!</definedName>
    <definedName name="cinco51" localSheetId="2">[1]ALISTAMIENTO!#REF!</definedName>
    <definedName name="cinco51" localSheetId="3">[1]ALISTAMIENTO!#REF!</definedName>
    <definedName name="cinco51" localSheetId="4">[1]ALISTAMIENTO!#REF!</definedName>
    <definedName name="cinco51">[1]ALISTAMIENTO!#REF!</definedName>
    <definedName name="cinco52" localSheetId="5">[1]ALISTAMIENTO!#REF!</definedName>
    <definedName name="cinco52" localSheetId="2">[1]ALISTAMIENTO!#REF!</definedName>
    <definedName name="cinco52" localSheetId="3">[1]ALISTAMIENTO!#REF!</definedName>
    <definedName name="cinco52" localSheetId="4">[1]ALISTAMIENTO!#REF!</definedName>
    <definedName name="cinco52">[1]ALISTAMIENTO!#REF!</definedName>
    <definedName name="cinco53" localSheetId="5">[1]ALISTAMIENTO!#REF!</definedName>
    <definedName name="cinco53" localSheetId="2">[1]ALISTAMIENTO!#REF!</definedName>
    <definedName name="cinco53" localSheetId="3">[1]ALISTAMIENTO!#REF!</definedName>
    <definedName name="cinco53" localSheetId="4">[1]ALISTAMIENTO!#REF!</definedName>
    <definedName name="cinco53">[1]ALISTAMIENTO!#REF!</definedName>
    <definedName name="cinco61" localSheetId="5">[1]ALISTAMIENTO!#REF!</definedName>
    <definedName name="cinco61" localSheetId="2">[1]ALISTAMIENTO!#REF!</definedName>
    <definedName name="cinco61" localSheetId="3">[1]ALISTAMIENTO!#REF!</definedName>
    <definedName name="cinco61" localSheetId="4">[1]ALISTAMIENTO!#REF!</definedName>
    <definedName name="cinco61">[1]ALISTAMIENTO!#REF!</definedName>
    <definedName name="cinco62" localSheetId="5">[1]ALISTAMIENTO!#REF!</definedName>
    <definedName name="cinco62" localSheetId="2">[1]ALISTAMIENTO!#REF!</definedName>
    <definedName name="cinco62" localSheetId="3">[1]ALISTAMIENTO!#REF!</definedName>
    <definedName name="cinco62" localSheetId="4">[1]ALISTAMIENTO!#REF!</definedName>
    <definedName name="cinco62">[1]ALISTAMIENTO!#REF!</definedName>
    <definedName name="cinco63" localSheetId="5">[1]ALISTAMIENTO!#REF!</definedName>
    <definedName name="cinco63" localSheetId="2">[1]ALISTAMIENTO!#REF!</definedName>
    <definedName name="cinco63" localSheetId="3">[1]ALISTAMIENTO!#REF!</definedName>
    <definedName name="cinco63" localSheetId="4">[1]ALISTAMIENTO!#REF!</definedName>
    <definedName name="cinco63">[1]ALISTAMIENTO!#REF!</definedName>
    <definedName name="cuatro1" localSheetId="5">[1]ALISTAMIENTO!#REF!</definedName>
    <definedName name="cuatro1" localSheetId="2">[1]ALISTAMIENTO!#REF!</definedName>
    <definedName name="cuatro1" localSheetId="3">[1]ALISTAMIENTO!#REF!</definedName>
    <definedName name="cuatro1" localSheetId="4">[1]ALISTAMIENTO!#REF!</definedName>
    <definedName name="cuatro1">[1]ALISTAMIENTO!#REF!</definedName>
    <definedName name="cuatro21" localSheetId="5">[1]ALISTAMIENTO!#REF!</definedName>
    <definedName name="cuatro21" localSheetId="2">[1]ALISTAMIENTO!#REF!</definedName>
    <definedName name="cuatro21" localSheetId="3">[1]ALISTAMIENTO!#REF!</definedName>
    <definedName name="cuatro21" localSheetId="4">[1]ALISTAMIENTO!#REF!</definedName>
    <definedName name="cuatro21">[1]ALISTAMIENTO!#REF!</definedName>
    <definedName name="cuatro22" localSheetId="5">[1]ALISTAMIENTO!#REF!</definedName>
    <definedName name="cuatro22" localSheetId="2">[1]ALISTAMIENTO!#REF!</definedName>
    <definedName name="cuatro22" localSheetId="3">[1]ALISTAMIENTO!#REF!</definedName>
    <definedName name="cuatro22" localSheetId="4">[1]ALISTAMIENTO!#REF!</definedName>
    <definedName name="cuatro22">[1]ALISTAMIENTO!#REF!</definedName>
    <definedName name="cuatro23" localSheetId="5">[1]ALISTAMIENTO!#REF!</definedName>
    <definedName name="cuatro23" localSheetId="2">[1]ALISTAMIENTO!#REF!</definedName>
    <definedName name="cuatro23" localSheetId="3">[1]ALISTAMIENTO!#REF!</definedName>
    <definedName name="cuatro23" localSheetId="4">[1]ALISTAMIENTO!#REF!</definedName>
    <definedName name="cuatro23">[1]ALISTAMIENTO!#REF!</definedName>
    <definedName name="cuatro24" localSheetId="5">[1]ALISTAMIENTO!#REF!</definedName>
    <definedName name="cuatro24" localSheetId="2">[1]ALISTAMIENTO!#REF!</definedName>
    <definedName name="cuatro24" localSheetId="3">[1]ALISTAMIENTO!#REF!</definedName>
    <definedName name="cuatro24" localSheetId="4">[1]ALISTAMIENTO!#REF!</definedName>
    <definedName name="cuatro24">[1]ALISTAMIENTO!#REF!</definedName>
    <definedName name="D" localSheetId="5">[1]ALISTAMIENTO!#REF!</definedName>
    <definedName name="D" localSheetId="2">[1]ALISTAMIENTO!#REF!</definedName>
    <definedName name="D" localSheetId="3">[1]ALISTAMIENTO!#REF!</definedName>
    <definedName name="D" localSheetId="4">[1]ALISTAMIENTO!#REF!</definedName>
    <definedName name="D">[1]ALISTAMIENTO!#REF!</definedName>
    <definedName name="DD" localSheetId="5">[1]ALISTAMIENTO!#REF!</definedName>
    <definedName name="DD" localSheetId="2">[1]ALISTAMIENTO!#REF!</definedName>
    <definedName name="DD" localSheetId="3">[1]ALISTAMIENTO!#REF!</definedName>
    <definedName name="DD" localSheetId="4">[1]ALISTAMIENTO!#REF!</definedName>
    <definedName name="DD">[1]ALISTAMIENTO!#REF!</definedName>
    <definedName name="DDD" localSheetId="5">[1]ALISTAMIENTO!#REF!</definedName>
    <definedName name="DDD" localSheetId="2">[1]ALISTAMIENTO!#REF!</definedName>
    <definedName name="DDD" localSheetId="3">[1]ALISTAMIENTO!#REF!</definedName>
    <definedName name="DDD" localSheetId="4">[1]ALISTAMIENTO!#REF!</definedName>
    <definedName name="DDD">[1]ALISTAMIENTO!#REF!</definedName>
    <definedName name="DDDDD" localSheetId="5">[1]ALISTAMIENTO!#REF!</definedName>
    <definedName name="DDDDD" localSheetId="2">[1]ALISTAMIENTO!#REF!</definedName>
    <definedName name="DDDDD" localSheetId="3">[1]ALISTAMIENTO!#REF!</definedName>
    <definedName name="DDDDD" localSheetId="4">[1]ALISTAMIENTO!#REF!</definedName>
    <definedName name="DDDDD">[1]ALISTAMIENTO!#REF!</definedName>
    <definedName name="Export" localSheetId="1" hidden="1">{"'Hoja1'!$A$1:$I$70"}</definedName>
    <definedName name="Export" hidden="1">{"'Hoja1'!$A$1:$I$70"}</definedName>
    <definedName name="HTML_CodePage" hidden="1">1252</definedName>
    <definedName name="HTML_Control" localSheetId="1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1" hidden="1">{"'Hoja1'!$A$1:$I$70"}</definedName>
    <definedName name="MENU" hidden="1">{"'Hoja1'!$A$1:$I$70"}</definedName>
    <definedName name="ocho1" localSheetId="5">[1]ALISTAMIENTO!#REF!</definedName>
    <definedName name="ocho1" localSheetId="2">[1]ALISTAMIENTO!#REF!</definedName>
    <definedName name="ocho1" localSheetId="3">[1]ALISTAMIENTO!#REF!</definedName>
    <definedName name="ocho1" localSheetId="4">[1]ALISTAMIENTO!#REF!</definedName>
    <definedName name="ocho1">[1]ALISTAMIENTO!#REF!</definedName>
    <definedName name="ocho21" localSheetId="5">[1]ALISTAMIENTO!#REF!</definedName>
    <definedName name="ocho21" localSheetId="2">[1]ALISTAMIENTO!#REF!</definedName>
    <definedName name="ocho21" localSheetId="3">[1]ALISTAMIENTO!#REF!</definedName>
    <definedName name="ocho21" localSheetId="4">[1]ALISTAMIENTO!#REF!</definedName>
    <definedName name="ocho21">[1]ALISTAMIENTO!#REF!</definedName>
    <definedName name="ocho22" localSheetId="5">[1]ALISTAMIENTO!#REF!</definedName>
    <definedName name="ocho22" localSheetId="2">[1]ALISTAMIENTO!#REF!</definedName>
    <definedName name="ocho22" localSheetId="3">[1]ALISTAMIENTO!#REF!</definedName>
    <definedName name="ocho22" localSheetId="4">[1]ALISTAMIENTO!#REF!</definedName>
    <definedName name="ocho22">[1]ALISTAMIENTO!#REF!</definedName>
    <definedName name="ocho23" localSheetId="5">[1]ALISTAMIENTO!#REF!</definedName>
    <definedName name="ocho23" localSheetId="2">[1]ALISTAMIENTO!#REF!</definedName>
    <definedName name="ocho23" localSheetId="3">[1]ALISTAMIENTO!#REF!</definedName>
    <definedName name="ocho23" localSheetId="4">[1]ALISTAMIENTO!#REF!</definedName>
    <definedName name="ocho23">[1]ALISTAMIENTO!#REF!</definedName>
    <definedName name="ocho24" localSheetId="5">[1]ALISTAMIENTO!#REF!</definedName>
    <definedName name="ocho24" localSheetId="2">[1]ALISTAMIENTO!#REF!</definedName>
    <definedName name="ocho24" localSheetId="3">[1]ALISTAMIENTO!#REF!</definedName>
    <definedName name="ocho24" localSheetId="4">[1]ALISTAMIENTO!#REF!</definedName>
    <definedName name="ocho24">[1]ALISTAMIENTO!#REF!</definedName>
    <definedName name="ocho3" localSheetId="5">[1]ALISTAMIENTO!#REF!</definedName>
    <definedName name="ocho3" localSheetId="2">[1]ALISTAMIENTO!#REF!</definedName>
    <definedName name="ocho3" localSheetId="3">[1]ALISTAMIENTO!#REF!</definedName>
    <definedName name="ocho3" localSheetId="4">[1]ALISTAMIENTO!#REF!</definedName>
    <definedName name="ocho3">[1]ALISTAMIENTO!#REF!</definedName>
    <definedName name="ocho4" localSheetId="5">[1]ALISTAMIENTO!#REF!</definedName>
    <definedName name="ocho4" localSheetId="2">[1]ALISTAMIENTO!#REF!</definedName>
    <definedName name="ocho4" localSheetId="3">[1]ALISTAMIENTO!#REF!</definedName>
    <definedName name="ocho4" localSheetId="4">[1]ALISTAMIENTO!#REF!</definedName>
    <definedName name="ocho4">[1]ALISTAMIENTO!#REF!</definedName>
    <definedName name="ocho51" localSheetId="5">[1]ALISTAMIENTO!#REF!</definedName>
    <definedName name="ocho51" localSheetId="2">[1]ALISTAMIENTO!#REF!</definedName>
    <definedName name="ocho51" localSheetId="3">[1]ALISTAMIENTO!#REF!</definedName>
    <definedName name="ocho51" localSheetId="4">[1]ALISTAMIENTO!#REF!</definedName>
    <definedName name="ocho51">[1]ALISTAMIENTO!#REF!</definedName>
    <definedName name="ocho52" localSheetId="5">[1]ALISTAMIENTO!#REF!</definedName>
    <definedName name="ocho52" localSheetId="2">[1]ALISTAMIENTO!#REF!</definedName>
    <definedName name="ocho52" localSheetId="3">[1]ALISTAMIENTO!#REF!</definedName>
    <definedName name="ocho52" localSheetId="4">[1]ALISTAMIENTO!#REF!</definedName>
    <definedName name="ocho52">[1]ALISTAMIENTO!#REF!</definedName>
    <definedName name="ocho53" localSheetId="5">[1]ALISTAMIENTO!#REF!</definedName>
    <definedName name="ocho53" localSheetId="2">[1]ALISTAMIENTO!#REF!</definedName>
    <definedName name="ocho53" localSheetId="3">[1]ALISTAMIENTO!#REF!</definedName>
    <definedName name="ocho53" localSheetId="4">[1]ALISTAMIENTO!#REF!</definedName>
    <definedName name="ocho53">[1]ALISTAMIENTO!#REF!</definedName>
    <definedName name="seis1" localSheetId="5">[1]ALISTAMIENTO!#REF!</definedName>
    <definedName name="seis1" localSheetId="2">[1]ALISTAMIENTO!#REF!</definedName>
    <definedName name="seis1" localSheetId="3">[1]ALISTAMIENTO!#REF!</definedName>
    <definedName name="seis1" localSheetId="4">[1]ALISTAMIENTO!#REF!</definedName>
    <definedName name="seis1">[1]ALISTAMIENTO!#REF!</definedName>
    <definedName name="seis21" localSheetId="5">[1]ALISTAMIENTO!#REF!</definedName>
    <definedName name="seis21" localSheetId="2">[1]ALISTAMIENTO!#REF!</definedName>
    <definedName name="seis21" localSheetId="3">[1]ALISTAMIENTO!#REF!</definedName>
    <definedName name="seis21" localSheetId="4">[1]ALISTAMIENTO!#REF!</definedName>
    <definedName name="seis21">[1]ALISTAMIENTO!#REF!</definedName>
    <definedName name="seis22" localSheetId="5">[1]ALISTAMIENTO!#REF!</definedName>
    <definedName name="seis22" localSheetId="2">[1]ALISTAMIENTO!#REF!</definedName>
    <definedName name="seis22" localSheetId="3">[1]ALISTAMIENTO!#REF!</definedName>
    <definedName name="seis22" localSheetId="4">[1]ALISTAMIENTO!#REF!</definedName>
    <definedName name="seis22">[1]ALISTAMIENTO!#REF!</definedName>
    <definedName name="seis3" localSheetId="5">[1]ALISTAMIENTO!#REF!</definedName>
    <definedName name="seis3" localSheetId="2">[1]ALISTAMIENTO!#REF!</definedName>
    <definedName name="seis3" localSheetId="3">[1]ALISTAMIENTO!#REF!</definedName>
    <definedName name="seis3" localSheetId="4">[1]ALISTAMIENTO!#REF!</definedName>
    <definedName name="seis3">[1]ALISTAMIENTO!#REF!</definedName>
    <definedName name="seis4" localSheetId="5">[1]ALISTAMIENTO!#REF!</definedName>
    <definedName name="seis4" localSheetId="2">[1]ALISTAMIENTO!#REF!</definedName>
    <definedName name="seis4" localSheetId="3">[1]ALISTAMIENTO!#REF!</definedName>
    <definedName name="seis4" localSheetId="4">[1]ALISTAMIENTO!#REF!</definedName>
    <definedName name="seis4">[1]ALISTAMIENTO!#REF!</definedName>
    <definedName name="siete1" localSheetId="5">[1]ALISTAMIENTO!#REF!</definedName>
    <definedName name="siete1" localSheetId="2">[1]ALISTAMIENTO!#REF!</definedName>
    <definedName name="siete1" localSheetId="3">[1]ALISTAMIENTO!#REF!</definedName>
    <definedName name="siete1" localSheetId="4">[1]ALISTAMIENTO!#REF!</definedName>
    <definedName name="siete1">[1]ALISTAMIENTO!#REF!</definedName>
    <definedName name="siete21" localSheetId="5">[1]ALISTAMIENTO!#REF!</definedName>
    <definedName name="siete21" localSheetId="2">[1]ALISTAMIENTO!#REF!</definedName>
    <definedName name="siete21" localSheetId="3">[1]ALISTAMIENTO!#REF!</definedName>
    <definedName name="siete21" localSheetId="4">[1]ALISTAMIENTO!#REF!</definedName>
    <definedName name="siete21">[1]ALISTAMIENTO!#REF!</definedName>
    <definedName name="siete22" localSheetId="5">[1]ALISTAMIENTO!#REF!</definedName>
    <definedName name="siete22" localSheetId="2">[1]ALISTAMIENTO!#REF!</definedName>
    <definedName name="siete22" localSheetId="3">[1]ALISTAMIENTO!#REF!</definedName>
    <definedName name="siete22" localSheetId="4">[1]ALISTAMIENTO!#REF!</definedName>
    <definedName name="siete22">[1]ALISTAMIENTO!#REF!</definedName>
    <definedName name="siete23" localSheetId="5">[1]ALISTAMIENTO!#REF!</definedName>
    <definedName name="siete23" localSheetId="2">[1]ALISTAMIENTO!#REF!</definedName>
    <definedName name="siete23" localSheetId="3">[1]ALISTAMIENTO!#REF!</definedName>
    <definedName name="siete23" localSheetId="4">[1]ALISTAMIENTO!#REF!</definedName>
    <definedName name="siete23">[1]ALISTAMIENTO!#REF!</definedName>
    <definedName name="siete31" localSheetId="5">[1]ALISTAMIENTO!#REF!</definedName>
    <definedName name="siete31" localSheetId="2">[1]ALISTAMIENTO!#REF!</definedName>
    <definedName name="siete31" localSheetId="3">[1]ALISTAMIENTO!#REF!</definedName>
    <definedName name="siete31" localSheetId="4">[1]ALISTAMIENTO!#REF!</definedName>
    <definedName name="siete31">[1]ALISTAMIENTO!#REF!</definedName>
    <definedName name="siete32" localSheetId="5">[1]ALISTAMIENTO!#REF!</definedName>
    <definedName name="siete32" localSheetId="2">[1]ALISTAMIENTO!#REF!</definedName>
    <definedName name="siete32" localSheetId="3">[1]ALISTAMIENTO!#REF!</definedName>
    <definedName name="siete32" localSheetId="4">[1]ALISTAMIENTO!#REF!</definedName>
    <definedName name="siete32">[1]ALISTAMIENTO!#REF!</definedName>
    <definedName name="siete33" localSheetId="5">[1]ALISTAMIENTO!#REF!</definedName>
    <definedName name="siete33" localSheetId="2">[1]ALISTAMIENTO!#REF!</definedName>
    <definedName name="siete33" localSheetId="3">[1]ALISTAMIENTO!#REF!</definedName>
    <definedName name="siete33" localSheetId="4">[1]ALISTAMIENTO!#REF!</definedName>
    <definedName name="siete33">[1]ALISTAMIENTO!#REF!</definedName>
    <definedName name="siete34" localSheetId="5">[1]ALISTAMIENTO!#REF!</definedName>
    <definedName name="siete34" localSheetId="2">[1]ALISTAMIENTO!#REF!</definedName>
    <definedName name="siete34" localSheetId="3">[1]ALISTAMIENTO!#REF!</definedName>
    <definedName name="siete34" localSheetId="4">[1]ALISTAMIENTO!#REF!</definedName>
    <definedName name="siete34">[1]ALISTAMIENTO!#REF!</definedName>
    <definedName name="siete35" localSheetId="5">[1]ALISTAMIENTO!#REF!</definedName>
    <definedName name="siete35" localSheetId="2">[1]ALISTAMIENTO!#REF!</definedName>
    <definedName name="siete35" localSheetId="3">[1]ALISTAMIENTO!#REF!</definedName>
    <definedName name="siete35" localSheetId="4">[1]ALISTAMIENTO!#REF!</definedName>
    <definedName name="siete35">[1]ALISTAMIENTO!#REF!</definedName>
    <definedName name="siete36" localSheetId="5">[1]ALISTAMIENTO!#REF!</definedName>
    <definedName name="siete36" localSheetId="2">[1]ALISTAMIENTO!#REF!</definedName>
    <definedName name="siete36" localSheetId="3">[1]ALISTAMIENTO!#REF!</definedName>
    <definedName name="siete36" localSheetId="4">[1]ALISTAMIENTO!#REF!</definedName>
    <definedName name="siete36">[1]ALISTAMIENTO!#REF!</definedName>
    <definedName name="siete37" localSheetId="5">[1]ALISTAMIENTO!#REF!</definedName>
    <definedName name="siete37" localSheetId="2">[1]ALISTAMIENTO!#REF!</definedName>
    <definedName name="siete37" localSheetId="3">[1]ALISTAMIENTO!#REF!</definedName>
    <definedName name="siete37" localSheetId="4">[1]ALISTAMIENTO!#REF!</definedName>
    <definedName name="siete37">[1]ALISTAMIENTO!#REF!</definedName>
    <definedName name="siete41" localSheetId="5">[1]ALISTAMIENTO!#REF!</definedName>
    <definedName name="siete41" localSheetId="2">[1]ALISTAMIENTO!#REF!</definedName>
    <definedName name="siete41" localSheetId="3">[1]ALISTAMIENTO!#REF!</definedName>
    <definedName name="siete41" localSheetId="4">[1]ALISTAMIENTO!#REF!</definedName>
    <definedName name="siete41">[1]ALISTAMIENTO!#REF!</definedName>
    <definedName name="siete42" localSheetId="5">[1]ALISTAMIENTO!#REF!</definedName>
    <definedName name="siete42" localSheetId="2">[1]ALISTAMIENTO!#REF!</definedName>
    <definedName name="siete42" localSheetId="3">[1]ALISTAMIENTO!#REF!</definedName>
    <definedName name="siete42" localSheetId="4">[1]ALISTAMIENTO!#REF!</definedName>
    <definedName name="siete42">[1]ALISTAMIENTO!#REF!</definedName>
    <definedName name="siete43" localSheetId="5">[1]ALISTAMIENTO!#REF!</definedName>
    <definedName name="siete43" localSheetId="2">[1]ALISTAMIENTO!#REF!</definedName>
    <definedName name="siete43" localSheetId="3">[1]ALISTAMIENTO!#REF!</definedName>
    <definedName name="siete43" localSheetId="4">[1]ALISTAMIENTO!#REF!</definedName>
    <definedName name="siete43">[1]ALISTAMIENTO!#REF!</definedName>
    <definedName name="siete51" localSheetId="5">[1]ALISTAMIENTO!#REF!</definedName>
    <definedName name="siete51" localSheetId="2">[1]ALISTAMIENTO!#REF!</definedName>
    <definedName name="siete51" localSheetId="3">[1]ALISTAMIENTO!#REF!</definedName>
    <definedName name="siete51" localSheetId="4">[1]ALISTAMIENTO!#REF!</definedName>
    <definedName name="siete51">[1]ALISTAMIENTO!#REF!</definedName>
    <definedName name="siete52" localSheetId="5">[1]ALISTAMIENTO!#REF!</definedName>
    <definedName name="siete52" localSheetId="2">[1]ALISTAMIENTO!#REF!</definedName>
    <definedName name="siete52" localSheetId="3">[1]ALISTAMIENTO!#REF!</definedName>
    <definedName name="siete52" localSheetId="4">[1]ALISTAMIENTO!#REF!</definedName>
    <definedName name="siete52">[1]ALISTAMIENTO!#REF!</definedName>
    <definedName name="siete53" localSheetId="5">[1]ALISTAMIENTO!#REF!</definedName>
    <definedName name="siete53" localSheetId="2">[1]ALISTAMIENTO!#REF!</definedName>
    <definedName name="siete53" localSheetId="3">[1]ALISTAMIENTO!#REF!</definedName>
    <definedName name="siete53" localSheetId="4">[1]ALISTAMIENTO!#REF!</definedName>
    <definedName name="siete53">[1]ALISTAMIENTO!#REF!</definedName>
    <definedName name="siete54" localSheetId="5">[1]ALISTAMIENTO!#REF!</definedName>
    <definedName name="siete54" localSheetId="2">[1]ALISTAMIENTO!#REF!</definedName>
    <definedName name="siete54" localSheetId="3">[1]ALISTAMIENTO!#REF!</definedName>
    <definedName name="siete54" localSheetId="4">[1]ALISTAMIENTO!#REF!</definedName>
    <definedName name="siete54">[1]ALISTAMIENTO!#REF!</definedName>
    <definedName name="siete55" localSheetId="5">[1]ALISTAMIENTO!#REF!</definedName>
    <definedName name="siete55" localSheetId="2">[1]ALISTAMIENTO!#REF!</definedName>
    <definedName name="siete55" localSheetId="3">[1]ALISTAMIENTO!#REF!</definedName>
    <definedName name="siete55" localSheetId="4">[1]ALISTAMIENTO!#REF!</definedName>
    <definedName name="siete55">[1]ALISTAMIENTO!#REF!</definedName>
    <definedName name="siete6" localSheetId="5">[1]ALISTAMIENTO!#REF!</definedName>
    <definedName name="siete6" localSheetId="2">[1]ALISTAMIENTO!#REF!</definedName>
    <definedName name="siete6" localSheetId="3">[1]ALISTAMIENTO!#REF!</definedName>
    <definedName name="siete6" localSheetId="4">[1]ALISTAMIENTO!#REF!</definedName>
    <definedName name="siete6">[1]ALISTAMIENTO!#REF!</definedName>
    <definedName name="_xlnm.Print_Titles" localSheetId="5">'FO-GCT-PC01-01_Muestra125'!$1:$7</definedName>
    <definedName name="_xlnm.Print_Titles" localSheetId="2">'FO-GCT-PC01-01_Muestra32'!$1:$7</definedName>
    <definedName name="_xlnm.Print_Titles" localSheetId="3">'FO-GCT-PC01-01_Muestra50'!$1:$7</definedName>
    <definedName name="_xlnm.Print_Titles" localSheetId="4">'FO-GCT-PC01-01_Muestra80'!$1:$7</definedName>
    <definedName name="tres11" localSheetId="5">[1]ALISTAMIENTO!#REF!</definedName>
    <definedName name="tres11" localSheetId="2">[1]ALISTAMIENTO!#REF!</definedName>
    <definedName name="tres11" localSheetId="3">[1]ALISTAMIENTO!#REF!</definedName>
    <definedName name="tres11" localSheetId="4">[1]ALISTAMIENTO!#REF!</definedName>
    <definedName name="tres11">[1]ALISTAMIENTO!#REF!</definedName>
    <definedName name="tres12" localSheetId="5">[1]ALISTAMIENTO!#REF!</definedName>
    <definedName name="tres12" localSheetId="2">[1]ALISTAMIENTO!#REF!</definedName>
    <definedName name="tres12" localSheetId="3">[1]ALISTAMIENTO!#REF!</definedName>
    <definedName name="tres12" localSheetId="4">[1]ALISTAMIENTO!#REF!</definedName>
    <definedName name="tres12">[1]ALISTAMIENTO!#REF!</definedName>
    <definedName name="tres21" localSheetId="5">[1]ALISTAMIENTO!#REF!</definedName>
    <definedName name="tres21" localSheetId="2">[1]ALISTAMIENTO!#REF!</definedName>
    <definedName name="tres21" localSheetId="3">[1]ALISTAMIENTO!#REF!</definedName>
    <definedName name="tres21" localSheetId="4">[1]ALISTAMIENTO!#REF!</definedName>
    <definedName name="tres21">[1]ALISTAMIENTO!#REF!</definedName>
    <definedName name="tres22" localSheetId="5">[1]ALISTAMIENTO!#REF!</definedName>
    <definedName name="tres22" localSheetId="2">[1]ALISTAMIENTO!#REF!</definedName>
    <definedName name="tres22" localSheetId="3">[1]ALISTAMIENTO!#REF!</definedName>
    <definedName name="tres22" localSheetId="4">[1]ALISTAMIENTO!#REF!</definedName>
    <definedName name="tres22">[1]ALISTAMIENTO!#REF!</definedName>
    <definedName name="tres31" localSheetId="5">[1]ALISTAMIENTO!#REF!</definedName>
    <definedName name="tres31" localSheetId="2">[1]ALISTAMIENTO!#REF!</definedName>
    <definedName name="tres31" localSheetId="3">[1]ALISTAMIENTO!#REF!</definedName>
    <definedName name="tres31" localSheetId="4">[1]ALISTAMIENTO!#REF!</definedName>
    <definedName name="tres31">[1]ALISTAMIENTO!#REF!</definedName>
    <definedName name="tres32" localSheetId="5">[1]ALISTAMIENTO!#REF!</definedName>
    <definedName name="tres32" localSheetId="2">[1]ALISTAMIENTO!#REF!</definedName>
    <definedName name="tres32" localSheetId="3">[1]ALISTAMIENTO!#REF!</definedName>
    <definedName name="tres32" localSheetId="4">[1]ALISTAMIENTO!#REF!</definedName>
    <definedName name="tres32">[1]ALISTAMIENTO!#REF!</definedName>
    <definedName name="tres33" localSheetId="5">[1]ALISTAMIENTO!#REF!</definedName>
    <definedName name="tres33" localSheetId="2">[1]ALISTAMIENTO!#REF!</definedName>
    <definedName name="tres33" localSheetId="3">[1]ALISTAMIENTO!#REF!</definedName>
    <definedName name="tres33" localSheetId="4">[1]ALISTAMIENTO!#REF!</definedName>
    <definedName name="tres33">[1]ALISTAMIENTO!#REF!</definedName>
    <definedName name="ZHFRURALES" localSheetId="5">[1]ALISTAMIENTO!#REF!</definedName>
    <definedName name="ZHFRURALES" localSheetId="2">[1]ALISTAMIENTO!#REF!</definedName>
    <definedName name="ZHFRURALES" localSheetId="3">[1]ALISTAMIENTO!#REF!</definedName>
    <definedName name="ZHFRURALES" localSheetId="4">[1]ALISTAMIENTO!#REF!</definedName>
    <definedName name="ZHFRURALES">[1]ALISTAMIENTO!#REF!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" i="10" l="1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1" i="10"/>
  <c r="B42" i="10"/>
  <c r="B43" i="10"/>
  <c r="B44" i="10"/>
  <c r="B45" i="10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0" i="10"/>
  <c r="B81" i="10"/>
  <c r="B82" i="10"/>
  <c r="B83" i="10"/>
  <c r="B84" i="10"/>
  <c r="B85" i="10"/>
  <c r="B86" i="10"/>
  <c r="B87" i="10"/>
  <c r="B88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3" i="10"/>
  <c r="B104" i="10"/>
  <c r="B105" i="10"/>
  <c r="B106" i="10"/>
  <c r="B107" i="10"/>
  <c r="B108" i="10"/>
  <c r="B109" i="10"/>
  <c r="B110" i="10"/>
  <c r="B111" i="10"/>
  <c r="B112" i="10"/>
  <c r="B113" i="10"/>
  <c r="B114" i="10"/>
  <c r="B115" i="10"/>
  <c r="B116" i="10"/>
  <c r="B117" i="10"/>
  <c r="B118" i="10"/>
  <c r="B119" i="10"/>
  <c r="B120" i="10"/>
  <c r="B121" i="10"/>
  <c r="B122" i="10"/>
  <c r="B123" i="10"/>
  <c r="B124" i="10"/>
  <c r="B125" i="10"/>
  <c r="B126" i="10"/>
  <c r="B127" i="10"/>
  <c r="B128" i="10"/>
  <c r="B129" i="10"/>
  <c r="B130" i="10"/>
  <c r="B131" i="10"/>
  <c r="B132" i="10"/>
  <c r="B9" i="21"/>
  <c r="B10" i="21"/>
  <c r="B11" i="21"/>
  <c r="B12" i="21"/>
  <c r="B13" i="21"/>
  <c r="B14" i="21"/>
  <c r="B15" i="21"/>
  <c r="B16" i="21"/>
  <c r="B17" i="21"/>
  <c r="B18" i="21"/>
  <c r="B19" i="21"/>
  <c r="B20" i="21"/>
  <c r="B21" i="21"/>
  <c r="B22" i="21"/>
  <c r="B23" i="21"/>
  <c r="B24" i="21"/>
  <c r="B25" i="21"/>
  <c r="B26" i="21"/>
  <c r="B27" i="21"/>
  <c r="B28" i="21"/>
  <c r="B29" i="21"/>
  <c r="B30" i="21"/>
  <c r="B31" i="21"/>
  <c r="B32" i="21"/>
  <c r="B33" i="21"/>
  <c r="B34" i="21"/>
  <c r="B35" i="21"/>
  <c r="B36" i="21"/>
  <c r="B37" i="21"/>
  <c r="B38" i="21"/>
  <c r="B39" i="21"/>
  <c r="B40" i="21"/>
  <c r="B41" i="21"/>
  <c r="B42" i="21"/>
  <c r="B43" i="21"/>
  <c r="B44" i="21"/>
  <c r="B45" i="21"/>
  <c r="B46" i="21"/>
  <c r="B47" i="21"/>
  <c r="B48" i="21"/>
  <c r="B49" i="21"/>
  <c r="B50" i="21"/>
  <c r="B51" i="21"/>
  <c r="B52" i="21"/>
  <c r="B53" i="21"/>
  <c r="B54" i="21"/>
  <c r="B55" i="21"/>
  <c r="B56" i="21"/>
  <c r="B57" i="21"/>
  <c r="B58" i="21"/>
  <c r="B59" i="21"/>
  <c r="B60" i="21"/>
  <c r="B61" i="21"/>
  <c r="B62" i="21"/>
  <c r="B63" i="21"/>
  <c r="B64" i="21"/>
  <c r="B65" i="21"/>
  <c r="B66" i="21"/>
  <c r="B67" i="21"/>
  <c r="B68" i="21"/>
  <c r="B69" i="21"/>
  <c r="B70" i="21"/>
  <c r="B71" i="21"/>
  <c r="B72" i="21"/>
  <c r="B73" i="21"/>
  <c r="B74" i="21"/>
  <c r="B75" i="21"/>
  <c r="B76" i="21"/>
  <c r="B77" i="21"/>
  <c r="B78" i="21"/>
  <c r="B79" i="21"/>
  <c r="B80" i="21"/>
  <c r="B81" i="21"/>
  <c r="B82" i="21"/>
  <c r="B83" i="21"/>
  <c r="B84" i="21"/>
  <c r="B85" i="21"/>
  <c r="B86" i="21"/>
  <c r="B87" i="21"/>
  <c r="X9" i="23" l="1"/>
  <c r="X10" i="23"/>
  <c r="X11" i="23"/>
  <c r="X12" i="23"/>
  <c r="X13" i="23"/>
  <c r="X14" i="23"/>
  <c r="X15" i="23"/>
  <c r="X16" i="23"/>
  <c r="X17" i="23"/>
  <c r="X18" i="23"/>
  <c r="X19" i="23"/>
  <c r="X20" i="23"/>
  <c r="X21" i="23"/>
  <c r="X22" i="23"/>
  <c r="X23" i="23"/>
  <c r="X24" i="23"/>
  <c r="X25" i="23"/>
  <c r="X26" i="23"/>
  <c r="X27" i="23"/>
  <c r="X28" i="23"/>
  <c r="X29" i="23"/>
  <c r="X30" i="23"/>
  <c r="X31" i="23"/>
  <c r="X32" i="23"/>
  <c r="X33" i="23"/>
  <c r="X34" i="23"/>
  <c r="X35" i="23"/>
  <c r="X36" i="23"/>
  <c r="X37" i="23"/>
  <c r="X38" i="23"/>
  <c r="X39" i="23"/>
  <c r="E9" i="23"/>
  <c r="F9" i="23"/>
  <c r="G9" i="23"/>
  <c r="H9" i="23"/>
  <c r="I9" i="23"/>
  <c r="J9" i="23"/>
  <c r="K9" i="23"/>
  <c r="L9" i="23"/>
  <c r="M9" i="23"/>
  <c r="N9" i="23"/>
  <c r="O9" i="23"/>
  <c r="P9" i="23"/>
  <c r="Q9" i="23"/>
  <c r="R9" i="23"/>
  <c r="S9" i="23"/>
  <c r="T9" i="23"/>
  <c r="U9" i="23"/>
  <c r="V9" i="23"/>
  <c r="W9" i="23"/>
  <c r="E10" i="23"/>
  <c r="F10" i="23"/>
  <c r="G10" i="23"/>
  <c r="H10" i="23"/>
  <c r="I10" i="23"/>
  <c r="J10" i="23"/>
  <c r="K10" i="23"/>
  <c r="L10" i="23"/>
  <c r="M10" i="23"/>
  <c r="N10" i="23"/>
  <c r="O10" i="23"/>
  <c r="P10" i="23"/>
  <c r="Q10" i="23"/>
  <c r="R10" i="23"/>
  <c r="S10" i="23"/>
  <c r="T10" i="23"/>
  <c r="U10" i="23"/>
  <c r="V10" i="23"/>
  <c r="W10" i="23"/>
  <c r="E11" i="23"/>
  <c r="F11" i="23"/>
  <c r="G11" i="23"/>
  <c r="H11" i="23"/>
  <c r="I11" i="23"/>
  <c r="J11" i="23"/>
  <c r="K11" i="23"/>
  <c r="L11" i="23"/>
  <c r="M11" i="23"/>
  <c r="N11" i="23"/>
  <c r="O11" i="23"/>
  <c r="P11" i="23"/>
  <c r="Q11" i="23"/>
  <c r="R11" i="23"/>
  <c r="S11" i="23"/>
  <c r="T11" i="23"/>
  <c r="U11" i="23"/>
  <c r="V11" i="23"/>
  <c r="W11" i="23"/>
  <c r="E12" i="23"/>
  <c r="F12" i="23"/>
  <c r="G12" i="23"/>
  <c r="H12" i="23"/>
  <c r="I12" i="23"/>
  <c r="J12" i="23"/>
  <c r="K12" i="23"/>
  <c r="L12" i="23"/>
  <c r="M12" i="23"/>
  <c r="N12" i="23"/>
  <c r="O12" i="23"/>
  <c r="P12" i="23"/>
  <c r="Q12" i="23"/>
  <c r="R12" i="23"/>
  <c r="S12" i="23"/>
  <c r="T12" i="23"/>
  <c r="U12" i="23"/>
  <c r="V12" i="23"/>
  <c r="W12" i="23"/>
  <c r="E13" i="23"/>
  <c r="F13" i="23"/>
  <c r="G13" i="23"/>
  <c r="H13" i="23"/>
  <c r="I13" i="23"/>
  <c r="J13" i="23"/>
  <c r="K13" i="23"/>
  <c r="L13" i="23"/>
  <c r="M13" i="23"/>
  <c r="N13" i="23"/>
  <c r="O13" i="23"/>
  <c r="P13" i="23"/>
  <c r="Q13" i="23"/>
  <c r="R13" i="23"/>
  <c r="S13" i="23"/>
  <c r="T13" i="23"/>
  <c r="U13" i="23"/>
  <c r="V13" i="23"/>
  <c r="W13" i="23"/>
  <c r="E14" i="23"/>
  <c r="F14" i="23"/>
  <c r="G14" i="23"/>
  <c r="H14" i="23"/>
  <c r="I14" i="23"/>
  <c r="J14" i="23"/>
  <c r="K14" i="23"/>
  <c r="L14" i="23"/>
  <c r="M14" i="23"/>
  <c r="N14" i="23"/>
  <c r="O14" i="23"/>
  <c r="P14" i="23"/>
  <c r="Q14" i="23"/>
  <c r="R14" i="23"/>
  <c r="S14" i="23"/>
  <c r="T14" i="23"/>
  <c r="U14" i="23"/>
  <c r="V14" i="23"/>
  <c r="W14" i="23"/>
  <c r="E15" i="23"/>
  <c r="F15" i="23"/>
  <c r="G15" i="23"/>
  <c r="H15" i="23"/>
  <c r="I15" i="23"/>
  <c r="J15" i="23"/>
  <c r="K15" i="23"/>
  <c r="L15" i="23"/>
  <c r="M15" i="23"/>
  <c r="N15" i="23"/>
  <c r="O15" i="23"/>
  <c r="P15" i="23"/>
  <c r="Q15" i="23"/>
  <c r="R15" i="23"/>
  <c r="S15" i="23"/>
  <c r="T15" i="23"/>
  <c r="U15" i="23"/>
  <c r="V15" i="23"/>
  <c r="W15" i="23"/>
  <c r="E16" i="23"/>
  <c r="F16" i="23"/>
  <c r="G16" i="23"/>
  <c r="H16" i="23"/>
  <c r="I16" i="23"/>
  <c r="J16" i="23"/>
  <c r="K16" i="23"/>
  <c r="L16" i="23"/>
  <c r="M16" i="23"/>
  <c r="N16" i="23"/>
  <c r="O16" i="23"/>
  <c r="P16" i="23"/>
  <c r="Q16" i="23"/>
  <c r="R16" i="23"/>
  <c r="S16" i="23"/>
  <c r="T16" i="23"/>
  <c r="U16" i="23"/>
  <c r="V16" i="23"/>
  <c r="W16" i="23"/>
  <c r="E17" i="23"/>
  <c r="F17" i="23"/>
  <c r="G17" i="23"/>
  <c r="H17" i="23"/>
  <c r="I17" i="23"/>
  <c r="J17" i="23"/>
  <c r="K17" i="23"/>
  <c r="L17" i="23"/>
  <c r="M17" i="23"/>
  <c r="N17" i="23"/>
  <c r="O17" i="23"/>
  <c r="P17" i="23"/>
  <c r="Q17" i="23"/>
  <c r="R17" i="23"/>
  <c r="S17" i="23"/>
  <c r="T17" i="23"/>
  <c r="U17" i="23"/>
  <c r="V17" i="23"/>
  <c r="W17" i="23"/>
  <c r="E18" i="23"/>
  <c r="F18" i="23"/>
  <c r="G18" i="23"/>
  <c r="H18" i="23"/>
  <c r="I18" i="23"/>
  <c r="J18" i="23"/>
  <c r="K18" i="23"/>
  <c r="L18" i="23"/>
  <c r="M18" i="23"/>
  <c r="N18" i="23"/>
  <c r="O18" i="23"/>
  <c r="P18" i="23"/>
  <c r="Q18" i="23"/>
  <c r="R18" i="23"/>
  <c r="S18" i="23"/>
  <c r="T18" i="23"/>
  <c r="U18" i="23"/>
  <c r="V18" i="23"/>
  <c r="W18" i="23"/>
  <c r="E19" i="23"/>
  <c r="F19" i="23"/>
  <c r="G19" i="23"/>
  <c r="H19" i="23"/>
  <c r="I19" i="23"/>
  <c r="J19" i="23"/>
  <c r="K19" i="23"/>
  <c r="L19" i="23"/>
  <c r="M19" i="23"/>
  <c r="N19" i="23"/>
  <c r="O19" i="23"/>
  <c r="P19" i="23"/>
  <c r="Q19" i="23"/>
  <c r="R19" i="23"/>
  <c r="S19" i="23"/>
  <c r="T19" i="23"/>
  <c r="U19" i="23"/>
  <c r="V19" i="23"/>
  <c r="W19" i="23"/>
  <c r="E20" i="23"/>
  <c r="F20" i="23"/>
  <c r="G20" i="23"/>
  <c r="H20" i="23"/>
  <c r="I20" i="23"/>
  <c r="J20" i="23"/>
  <c r="K20" i="23"/>
  <c r="L20" i="23"/>
  <c r="M20" i="23"/>
  <c r="N20" i="23"/>
  <c r="O20" i="23"/>
  <c r="P20" i="23"/>
  <c r="Q20" i="23"/>
  <c r="R20" i="23"/>
  <c r="S20" i="23"/>
  <c r="T20" i="23"/>
  <c r="U20" i="23"/>
  <c r="V20" i="23"/>
  <c r="W20" i="23"/>
  <c r="E21" i="23"/>
  <c r="F21" i="23"/>
  <c r="G21" i="23"/>
  <c r="H21" i="23"/>
  <c r="I21" i="23"/>
  <c r="J21" i="23"/>
  <c r="K21" i="23"/>
  <c r="L21" i="23"/>
  <c r="M21" i="23"/>
  <c r="N21" i="23"/>
  <c r="O21" i="23"/>
  <c r="P21" i="23"/>
  <c r="Q21" i="23"/>
  <c r="R21" i="23"/>
  <c r="S21" i="23"/>
  <c r="T21" i="23"/>
  <c r="U21" i="23"/>
  <c r="V21" i="23"/>
  <c r="W21" i="23"/>
  <c r="E22" i="23"/>
  <c r="F22" i="23"/>
  <c r="G22" i="23"/>
  <c r="H22" i="23"/>
  <c r="I22" i="23"/>
  <c r="J22" i="23"/>
  <c r="K22" i="23"/>
  <c r="L22" i="23"/>
  <c r="M22" i="23"/>
  <c r="N22" i="23"/>
  <c r="O22" i="23"/>
  <c r="P22" i="23"/>
  <c r="Q22" i="23"/>
  <c r="R22" i="23"/>
  <c r="S22" i="23"/>
  <c r="T22" i="23"/>
  <c r="U22" i="23"/>
  <c r="V22" i="23"/>
  <c r="W22" i="23"/>
  <c r="E23" i="23"/>
  <c r="F23" i="23"/>
  <c r="G23" i="23"/>
  <c r="H23" i="23"/>
  <c r="I23" i="23"/>
  <c r="J23" i="23"/>
  <c r="K23" i="23"/>
  <c r="L23" i="23"/>
  <c r="M23" i="23"/>
  <c r="N23" i="23"/>
  <c r="O23" i="23"/>
  <c r="P23" i="23"/>
  <c r="Q23" i="23"/>
  <c r="R23" i="23"/>
  <c r="S23" i="23"/>
  <c r="T23" i="23"/>
  <c r="U23" i="23"/>
  <c r="V23" i="23"/>
  <c r="W23" i="23"/>
  <c r="E24" i="23"/>
  <c r="F24" i="23"/>
  <c r="G24" i="23"/>
  <c r="H24" i="23"/>
  <c r="I24" i="23"/>
  <c r="J24" i="23"/>
  <c r="K24" i="23"/>
  <c r="L24" i="23"/>
  <c r="M24" i="23"/>
  <c r="N24" i="23"/>
  <c r="O24" i="23"/>
  <c r="P24" i="23"/>
  <c r="Q24" i="23"/>
  <c r="R24" i="23"/>
  <c r="S24" i="23"/>
  <c r="T24" i="23"/>
  <c r="U24" i="23"/>
  <c r="V24" i="23"/>
  <c r="W24" i="23"/>
  <c r="E25" i="23"/>
  <c r="F25" i="23"/>
  <c r="G25" i="23"/>
  <c r="H25" i="23"/>
  <c r="I25" i="23"/>
  <c r="J25" i="23"/>
  <c r="K25" i="23"/>
  <c r="L25" i="23"/>
  <c r="M25" i="23"/>
  <c r="N25" i="23"/>
  <c r="O25" i="23"/>
  <c r="P25" i="23"/>
  <c r="Q25" i="23"/>
  <c r="R25" i="23"/>
  <c r="S25" i="23"/>
  <c r="T25" i="23"/>
  <c r="U25" i="23"/>
  <c r="V25" i="23"/>
  <c r="W25" i="23"/>
  <c r="E26" i="23"/>
  <c r="F26" i="23"/>
  <c r="G26" i="23"/>
  <c r="H26" i="23"/>
  <c r="I26" i="23"/>
  <c r="J26" i="23"/>
  <c r="K26" i="23"/>
  <c r="L26" i="23"/>
  <c r="M26" i="23"/>
  <c r="N26" i="23"/>
  <c r="O26" i="23"/>
  <c r="P26" i="23"/>
  <c r="Q26" i="23"/>
  <c r="R26" i="23"/>
  <c r="S26" i="23"/>
  <c r="T26" i="23"/>
  <c r="U26" i="23"/>
  <c r="V26" i="23"/>
  <c r="W26" i="23"/>
  <c r="E27" i="23"/>
  <c r="F27" i="23"/>
  <c r="G27" i="23"/>
  <c r="H27" i="23"/>
  <c r="I27" i="23"/>
  <c r="J27" i="23"/>
  <c r="K27" i="23"/>
  <c r="L27" i="23"/>
  <c r="M27" i="23"/>
  <c r="N27" i="23"/>
  <c r="O27" i="23"/>
  <c r="P27" i="23"/>
  <c r="Q27" i="23"/>
  <c r="R27" i="23"/>
  <c r="S27" i="23"/>
  <c r="T27" i="23"/>
  <c r="U27" i="23"/>
  <c r="V27" i="23"/>
  <c r="W27" i="23"/>
  <c r="E28" i="23"/>
  <c r="F28" i="23"/>
  <c r="G28" i="23"/>
  <c r="H28" i="23"/>
  <c r="I28" i="23"/>
  <c r="J28" i="23"/>
  <c r="K28" i="23"/>
  <c r="L28" i="23"/>
  <c r="M28" i="23"/>
  <c r="N28" i="23"/>
  <c r="O28" i="23"/>
  <c r="P28" i="23"/>
  <c r="Q28" i="23"/>
  <c r="R28" i="23"/>
  <c r="S28" i="23"/>
  <c r="T28" i="23"/>
  <c r="U28" i="23"/>
  <c r="V28" i="23"/>
  <c r="W28" i="23"/>
  <c r="E29" i="23"/>
  <c r="F29" i="23"/>
  <c r="G29" i="23"/>
  <c r="H29" i="23"/>
  <c r="I29" i="23"/>
  <c r="J29" i="23"/>
  <c r="K29" i="23"/>
  <c r="L29" i="23"/>
  <c r="M29" i="23"/>
  <c r="N29" i="23"/>
  <c r="O29" i="23"/>
  <c r="P29" i="23"/>
  <c r="Q29" i="23"/>
  <c r="R29" i="23"/>
  <c r="S29" i="23"/>
  <c r="T29" i="23"/>
  <c r="U29" i="23"/>
  <c r="V29" i="23"/>
  <c r="W29" i="23"/>
  <c r="E30" i="23"/>
  <c r="F30" i="23"/>
  <c r="G30" i="23"/>
  <c r="H30" i="23"/>
  <c r="I30" i="23"/>
  <c r="J30" i="23"/>
  <c r="K30" i="23"/>
  <c r="L30" i="23"/>
  <c r="M30" i="23"/>
  <c r="N30" i="23"/>
  <c r="O30" i="23"/>
  <c r="P30" i="23"/>
  <c r="Q30" i="23"/>
  <c r="R30" i="23"/>
  <c r="S30" i="23"/>
  <c r="T30" i="23"/>
  <c r="U30" i="23"/>
  <c r="V30" i="23"/>
  <c r="W30" i="23"/>
  <c r="E31" i="23"/>
  <c r="F31" i="23"/>
  <c r="G31" i="23"/>
  <c r="H31" i="23"/>
  <c r="I31" i="23"/>
  <c r="J31" i="23"/>
  <c r="K31" i="23"/>
  <c r="L31" i="23"/>
  <c r="M31" i="23"/>
  <c r="N31" i="23"/>
  <c r="O31" i="23"/>
  <c r="P31" i="23"/>
  <c r="Q31" i="23"/>
  <c r="R31" i="23"/>
  <c r="S31" i="23"/>
  <c r="T31" i="23"/>
  <c r="U31" i="23"/>
  <c r="V31" i="23"/>
  <c r="W31" i="23"/>
  <c r="E32" i="23"/>
  <c r="F32" i="23"/>
  <c r="G32" i="23"/>
  <c r="H32" i="23"/>
  <c r="I32" i="23"/>
  <c r="J32" i="23"/>
  <c r="K32" i="23"/>
  <c r="L32" i="23"/>
  <c r="M32" i="23"/>
  <c r="N32" i="23"/>
  <c r="O32" i="23"/>
  <c r="P32" i="23"/>
  <c r="Q32" i="23"/>
  <c r="R32" i="23"/>
  <c r="S32" i="23"/>
  <c r="T32" i="23"/>
  <c r="U32" i="23"/>
  <c r="V32" i="23"/>
  <c r="W32" i="23"/>
  <c r="E33" i="23"/>
  <c r="F33" i="23"/>
  <c r="G33" i="23"/>
  <c r="H33" i="23"/>
  <c r="I33" i="23"/>
  <c r="J33" i="23"/>
  <c r="K33" i="23"/>
  <c r="L33" i="23"/>
  <c r="M33" i="23"/>
  <c r="N33" i="23"/>
  <c r="O33" i="23"/>
  <c r="P33" i="23"/>
  <c r="Q33" i="23"/>
  <c r="R33" i="23"/>
  <c r="S33" i="23"/>
  <c r="T33" i="23"/>
  <c r="U33" i="23"/>
  <c r="V33" i="23"/>
  <c r="W33" i="23"/>
  <c r="E34" i="23"/>
  <c r="F34" i="23"/>
  <c r="G34" i="23"/>
  <c r="H34" i="23"/>
  <c r="I34" i="23"/>
  <c r="J34" i="23"/>
  <c r="K34" i="23"/>
  <c r="L34" i="23"/>
  <c r="M34" i="23"/>
  <c r="N34" i="23"/>
  <c r="O34" i="23"/>
  <c r="P34" i="23"/>
  <c r="Q34" i="23"/>
  <c r="R34" i="23"/>
  <c r="S34" i="23"/>
  <c r="T34" i="23"/>
  <c r="U34" i="23"/>
  <c r="V34" i="23"/>
  <c r="W34" i="23"/>
  <c r="E35" i="23"/>
  <c r="F35" i="23"/>
  <c r="G35" i="23"/>
  <c r="H35" i="23"/>
  <c r="I35" i="23"/>
  <c r="J35" i="23"/>
  <c r="K35" i="23"/>
  <c r="L35" i="23"/>
  <c r="M35" i="23"/>
  <c r="N35" i="23"/>
  <c r="O35" i="23"/>
  <c r="P35" i="23"/>
  <c r="Q35" i="23"/>
  <c r="R35" i="23"/>
  <c r="S35" i="23"/>
  <c r="T35" i="23"/>
  <c r="U35" i="23"/>
  <c r="V35" i="23"/>
  <c r="W35" i="23"/>
  <c r="E36" i="23"/>
  <c r="F36" i="23"/>
  <c r="G36" i="23"/>
  <c r="H36" i="23"/>
  <c r="I36" i="23"/>
  <c r="J36" i="23"/>
  <c r="K36" i="23"/>
  <c r="L36" i="23"/>
  <c r="M36" i="23"/>
  <c r="N36" i="23"/>
  <c r="O36" i="23"/>
  <c r="P36" i="23"/>
  <c r="Q36" i="23"/>
  <c r="R36" i="23"/>
  <c r="S36" i="23"/>
  <c r="T36" i="23"/>
  <c r="U36" i="23"/>
  <c r="V36" i="23"/>
  <c r="W36" i="23"/>
  <c r="E37" i="23"/>
  <c r="F37" i="23"/>
  <c r="G37" i="23"/>
  <c r="H37" i="23"/>
  <c r="I37" i="23"/>
  <c r="J37" i="23"/>
  <c r="K37" i="23"/>
  <c r="L37" i="23"/>
  <c r="M37" i="23"/>
  <c r="N37" i="23"/>
  <c r="O37" i="23"/>
  <c r="P37" i="23"/>
  <c r="Q37" i="23"/>
  <c r="R37" i="23"/>
  <c r="S37" i="23"/>
  <c r="T37" i="23"/>
  <c r="U37" i="23"/>
  <c r="V37" i="23"/>
  <c r="W37" i="23"/>
  <c r="E38" i="23"/>
  <c r="F38" i="23"/>
  <c r="G38" i="23"/>
  <c r="H38" i="23"/>
  <c r="I38" i="23"/>
  <c r="J38" i="23"/>
  <c r="K38" i="23"/>
  <c r="L38" i="23"/>
  <c r="M38" i="23"/>
  <c r="N38" i="23"/>
  <c r="O38" i="23"/>
  <c r="P38" i="23"/>
  <c r="Q38" i="23"/>
  <c r="R38" i="23"/>
  <c r="S38" i="23"/>
  <c r="T38" i="23"/>
  <c r="U38" i="23"/>
  <c r="V38" i="23"/>
  <c r="W38" i="23"/>
  <c r="E39" i="23"/>
  <c r="F39" i="23"/>
  <c r="G39" i="23"/>
  <c r="H39" i="23"/>
  <c r="I39" i="23"/>
  <c r="J39" i="23"/>
  <c r="K39" i="23"/>
  <c r="L39" i="23"/>
  <c r="M39" i="23"/>
  <c r="N39" i="23"/>
  <c r="O39" i="23"/>
  <c r="P39" i="23"/>
  <c r="Q39" i="23"/>
  <c r="R39" i="23"/>
  <c r="S39" i="23"/>
  <c r="T39" i="23"/>
  <c r="U39" i="23"/>
  <c r="V39" i="23"/>
  <c r="W39" i="23"/>
  <c r="E8" i="23"/>
  <c r="X9" i="22"/>
  <c r="X10" i="22"/>
  <c r="X11" i="22"/>
  <c r="X12" i="22"/>
  <c r="X13" i="22"/>
  <c r="X14" i="22"/>
  <c r="X15" i="22"/>
  <c r="X16" i="22"/>
  <c r="X17" i="22"/>
  <c r="X18" i="22"/>
  <c r="X19" i="22"/>
  <c r="X20" i="22"/>
  <c r="X21" i="22"/>
  <c r="X22" i="22"/>
  <c r="X23" i="22"/>
  <c r="X24" i="22"/>
  <c r="X25" i="22"/>
  <c r="X26" i="22"/>
  <c r="X27" i="22"/>
  <c r="X28" i="22"/>
  <c r="X29" i="22"/>
  <c r="X30" i="22"/>
  <c r="X31" i="22"/>
  <c r="X32" i="22"/>
  <c r="X33" i="22"/>
  <c r="X34" i="22"/>
  <c r="X35" i="22"/>
  <c r="X36" i="22"/>
  <c r="X37" i="22"/>
  <c r="X38" i="22"/>
  <c r="X39" i="22"/>
  <c r="X40" i="22"/>
  <c r="X41" i="22"/>
  <c r="X42" i="22"/>
  <c r="X43" i="22"/>
  <c r="X44" i="22"/>
  <c r="X45" i="22"/>
  <c r="X46" i="22"/>
  <c r="X47" i="22"/>
  <c r="X48" i="22"/>
  <c r="X49" i="22"/>
  <c r="X50" i="22"/>
  <c r="X51" i="22"/>
  <c r="X52" i="22"/>
  <c r="X53" i="22"/>
  <c r="X54" i="22"/>
  <c r="X55" i="22"/>
  <c r="X56" i="22"/>
  <c r="X57" i="22"/>
  <c r="E9" i="22"/>
  <c r="F9" i="22"/>
  <c r="G9" i="22"/>
  <c r="H9" i="22"/>
  <c r="I9" i="22"/>
  <c r="J9" i="22"/>
  <c r="K9" i="22"/>
  <c r="L9" i="22"/>
  <c r="M9" i="22"/>
  <c r="N9" i="22"/>
  <c r="O9" i="22"/>
  <c r="P9" i="22"/>
  <c r="Q9" i="22"/>
  <c r="R9" i="22"/>
  <c r="S9" i="22"/>
  <c r="T9" i="22"/>
  <c r="U9" i="22"/>
  <c r="V9" i="22"/>
  <c r="W9" i="22"/>
  <c r="E10" i="22"/>
  <c r="F10" i="22"/>
  <c r="G10" i="22"/>
  <c r="H10" i="22"/>
  <c r="I10" i="22"/>
  <c r="J10" i="22"/>
  <c r="K10" i="22"/>
  <c r="L10" i="22"/>
  <c r="M10" i="22"/>
  <c r="N10" i="22"/>
  <c r="O10" i="22"/>
  <c r="P10" i="22"/>
  <c r="Q10" i="22"/>
  <c r="R10" i="22"/>
  <c r="S10" i="22"/>
  <c r="T10" i="22"/>
  <c r="U10" i="22"/>
  <c r="V10" i="22"/>
  <c r="W10" i="22"/>
  <c r="E11" i="22"/>
  <c r="F11" i="22"/>
  <c r="G11" i="22"/>
  <c r="H11" i="22"/>
  <c r="I11" i="22"/>
  <c r="J11" i="22"/>
  <c r="K11" i="22"/>
  <c r="L11" i="22"/>
  <c r="M11" i="22"/>
  <c r="N11" i="22"/>
  <c r="O11" i="22"/>
  <c r="P11" i="22"/>
  <c r="Q11" i="22"/>
  <c r="R11" i="22"/>
  <c r="S11" i="22"/>
  <c r="T11" i="22"/>
  <c r="U11" i="22"/>
  <c r="V11" i="22"/>
  <c r="W11" i="22"/>
  <c r="E12" i="22"/>
  <c r="F12" i="22"/>
  <c r="G12" i="22"/>
  <c r="H12" i="22"/>
  <c r="I12" i="22"/>
  <c r="J12" i="22"/>
  <c r="K12" i="22"/>
  <c r="L12" i="22"/>
  <c r="M12" i="22"/>
  <c r="N12" i="22"/>
  <c r="O12" i="22"/>
  <c r="P12" i="22"/>
  <c r="Q12" i="22"/>
  <c r="R12" i="22"/>
  <c r="S12" i="22"/>
  <c r="T12" i="22"/>
  <c r="U12" i="22"/>
  <c r="V12" i="22"/>
  <c r="W12" i="22"/>
  <c r="E13" i="22"/>
  <c r="F13" i="22"/>
  <c r="G13" i="22"/>
  <c r="H13" i="22"/>
  <c r="I13" i="22"/>
  <c r="J13" i="22"/>
  <c r="K13" i="22"/>
  <c r="L13" i="22"/>
  <c r="M13" i="22"/>
  <c r="N13" i="22"/>
  <c r="O13" i="22"/>
  <c r="P13" i="22"/>
  <c r="Q13" i="22"/>
  <c r="R13" i="22"/>
  <c r="S13" i="22"/>
  <c r="T13" i="22"/>
  <c r="U13" i="22"/>
  <c r="V13" i="22"/>
  <c r="W13" i="22"/>
  <c r="E14" i="22"/>
  <c r="F14" i="22"/>
  <c r="G14" i="22"/>
  <c r="H14" i="22"/>
  <c r="I14" i="22"/>
  <c r="J14" i="22"/>
  <c r="K14" i="22"/>
  <c r="L14" i="22"/>
  <c r="M14" i="22"/>
  <c r="N14" i="22"/>
  <c r="O14" i="22"/>
  <c r="P14" i="22"/>
  <c r="Q14" i="22"/>
  <c r="R14" i="22"/>
  <c r="S14" i="22"/>
  <c r="T14" i="22"/>
  <c r="U14" i="22"/>
  <c r="V14" i="22"/>
  <c r="W14" i="22"/>
  <c r="E15" i="22"/>
  <c r="F15" i="22"/>
  <c r="G15" i="22"/>
  <c r="H15" i="22"/>
  <c r="I15" i="22"/>
  <c r="J15" i="22"/>
  <c r="K15" i="22"/>
  <c r="L15" i="22"/>
  <c r="M15" i="22"/>
  <c r="N15" i="22"/>
  <c r="O15" i="22"/>
  <c r="P15" i="22"/>
  <c r="Q15" i="22"/>
  <c r="R15" i="22"/>
  <c r="S15" i="22"/>
  <c r="T15" i="22"/>
  <c r="U15" i="22"/>
  <c r="V15" i="22"/>
  <c r="W15" i="22"/>
  <c r="E16" i="22"/>
  <c r="F16" i="22"/>
  <c r="G16" i="22"/>
  <c r="H16" i="22"/>
  <c r="I16" i="22"/>
  <c r="J16" i="22"/>
  <c r="K16" i="22"/>
  <c r="L16" i="22"/>
  <c r="M16" i="22"/>
  <c r="N16" i="22"/>
  <c r="O16" i="22"/>
  <c r="P16" i="22"/>
  <c r="Q16" i="22"/>
  <c r="R16" i="22"/>
  <c r="S16" i="22"/>
  <c r="T16" i="22"/>
  <c r="U16" i="22"/>
  <c r="V16" i="22"/>
  <c r="W16" i="22"/>
  <c r="E17" i="22"/>
  <c r="F17" i="22"/>
  <c r="G17" i="22"/>
  <c r="H17" i="22"/>
  <c r="I17" i="22"/>
  <c r="J17" i="22"/>
  <c r="K17" i="22"/>
  <c r="L17" i="22"/>
  <c r="M17" i="22"/>
  <c r="N17" i="22"/>
  <c r="O17" i="22"/>
  <c r="P17" i="22"/>
  <c r="Q17" i="22"/>
  <c r="R17" i="22"/>
  <c r="S17" i="22"/>
  <c r="T17" i="22"/>
  <c r="U17" i="22"/>
  <c r="V17" i="22"/>
  <c r="W17" i="22"/>
  <c r="E18" i="22"/>
  <c r="F18" i="22"/>
  <c r="G18" i="22"/>
  <c r="H18" i="22"/>
  <c r="I18" i="22"/>
  <c r="J18" i="22"/>
  <c r="K18" i="22"/>
  <c r="L18" i="22"/>
  <c r="M18" i="22"/>
  <c r="N18" i="22"/>
  <c r="O18" i="22"/>
  <c r="P18" i="22"/>
  <c r="Q18" i="22"/>
  <c r="R18" i="22"/>
  <c r="S18" i="22"/>
  <c r="T18" i="22"/>
  <c r="U18" i="22"/>
  <c r="V18" i="22"/>
  <c r="W18" i="22"/>
  <c r="E19" i="22"/>
  <c r="F19" i="22"/>
  <c r="G19" i="22"/>
  <c r="H19" i="22"/>
  <c r="I19" i="22"/>
  <c r="J19" i="22"/>
  <c r="K19" i="22"/>
  <c r="L19" i="22"/>
  <c r="M19" i="22"/>
  <c r="N19" i="22"/>
  <c r="O19" i="22"/>
  <c r="P19" i="22"/>
  <c r="Q19" i="22"/>
  <c r="R19" i="22"/>
  <c r="S19" i="22"/>
  <c r="T19" i="22"/>
  <c r="U19" i="22"/>
  <c r="V19" i="22"/>
  <c r="W19" i="22"/>
  <c r="E20" i="22"/>
  <c r="F20" i="22"/>
  <c r="G20" i="22"/>
  <c r="H20" i="22"/>
  <c r="I20" i="22"/>
  <c r="J20" i="22"/>
  <c r="K20" i="22"/>
  <c r="L20" i="22"/>
  <c r="M20" i="22"/>
  <c r="N20" i="22"/>
  <c r="O20" i="22"/>
  <c r="P20" i="22"/>
  <c r="Q20" i="22"/>
  <c r="R20" i="22"/>
  <c r="S20" i="22"/>
  <c r="T20" i="22"/>
  <c r="U20" i="22"/>
  <c r="V20" i="22"/>
  <c r="W20" i="22"/>
  <c r="E21" i="22"/>
  <c r="F21" i="22"/>
  <c r="G21" i="22"/>
  <c r="H21" i="22"/>
  <c r="I21" i="22"/>
  <c r="J21" i="22"/>
  <c r="K21" i="22"/>
  <c r="L21" i="22"/>
  <c r="M21" i="22"/>
  <c r="N21" i="22"/>
  <c r="O21" i="22"/>
  <c r="P21" i="22"/>
  <c r="Q21" i="22"/>
  <c r="R21" i="22"/>
  <c r="S21" i="22"/>
  <c r="T21" i="22"/>
  <c r="U21" i="22"/>
  <c r="V21" i="22"/>
  <c r="W21" i="22"/>
  <c r="E22" i="22"/>
  <c r="F22" i="22"/>
  <c r="G22" i="22"/>
  <c r="H22" i="22"/>
  <c r="I22" i="22"/>
  <c r="J22" i="22"/>
  <c r="K22" i="22"/>
  <c r="L22" i="22"/>
  <c r="M22" i="22"/>
  <c r="N22" i="22"/>
  <c r="O22" i="22"/>
  <c r="P22" i="22"/>
  <c r="Q22" i="22"/>
  <c r="R22" i="22"/>
  <c r="S22" i="22"/>
  <c r="T22" i="22"/>
  <c r="U22" i="22"/>
  <c r="V22" i="22"/>
  <c r="W22" i="22"/>
  <c r="E23" i="22"/>
  <c r="F23" i="22"/>
  <c r="G23" i="22"/>
  <c r="H23" i="22"/>
  <c r="I23" i="22"/>
  <c r="J23" i="22"/>
  <c r="K23" i="22"/>
  <c r="L23" i="22"/>
  <c r="M23" i="22"/>
  <c r="N23" i="22"/>
  <c r="O23" i="22"/>
  <c r="P23" i="22"/>
  <c r="Q23" i="22"/>
  <c r="R23" i="22"/>
  <c r="S23" i="22"/>
  <c r="T23" i="22"/>
  <c r="U23" i="22"/>
  <c r="V23" i="22"/>
  <c r="W23" i="22"/>
  <c r="E24" i="22"/>
  <c r="F24" i="22"/>
  <c r="G24" i="22"/>
  <c r="H24" i="22"/>
  <c r="I24" i="22"/>
  <c r="J24" i="22"/>
  <c r="K24" i="22"/>
  <c r="L24" i="22"/>
  <c r="M24" i="22"/>
  <c r="N24" i="22"/>
  <c r="O24" i="22"/>
  <c r="P24" i="22"/>
  <c r="Q24" i="22"/>
  <c r="R24" i="22"/>
  <c r="S24" i="22"/>
  <c r="T24" i="22"/>
  <c r="U24" i="22"/>
  <c r="V24" i="22"/>
  <c r="W24" i="22"/>
  <c r="E25" i="22"/>
  <c r="F25" i="22"/>
  <c r="G25" i="22"/>
  <c r="H25" i="22"/>
  <c r="I25" i="22"/>
  <c r="J25" i="22"/>
  <c r="K25" i="22"/>
  <c r="L25" i="22"/>
  <c r="M25" i="22"/>
  <c r="N25" i="22"/>
  <c r="O25" i="22"/>
  <c r="P25" i="22"/>
  <c r="Q25" i="22"/>
  <c r="R25" i="22"/>
  <c r="S25" i="22"/>
  <c r="T25" i="22"/>
  <c r="U25" i="22"/>
  <c r="V25" i="22"/>
  <c r="W25" i="22"/>
  <c r="E26" i="22"/>
  <c r="F26" i="22"/>
  <c r="G26" i="22"/>
  <c r="H26" i="22"/>
  <c r="I26" i="22"/>
  <c r="J26" i="22"/>
  <c r="K26" i="22"/>
  <c r="L26" i="22"/>
  <c r="M26" i="22"/>
  <c r="N26" i="22"/>
  <c r="O26" i="22"/>
  <c r="P26" i="22"/>
  <c r="Q26" i="22"/>
  <c r="R26" i="22"/>
  <c r="S26" i="22"/>
  <c r="T26" i="22"/>
  <c r="U26" i="22"/>
  <c r="V26" i="22"/>
  <c r="W26" i="22"/>
  <c r="E27" i="22"/>
  <c r="F27" i="22"/>
  <c r="G27" i="22"/>
  <c r="H27" i="22"/>
  <c r="I27" i="22"/>
  <c r="J27" i="22"/>
  <c r="K27" i="22"/>
  <c r="L27" i="22"/>
  <c r="M27" i="22"/>
  <c r="N27" i="22"/>
  <c r="O27" i="22"/>
  <c r="P27" i="22"/>
  <c r="Q27" i="22"/>
  <c r="R27" i="22"/>
  <c r="S27" i="22"/>
  <c r="T27" i="22"/>
  <c r="U27" i="22"/>
  <c r="V27" i="22"/>
  <c r="W27" i="22"/>
  <c r="E28" i="22"/>
  <c r="F28" i="22"/>
  <c r="G28" i="22"/>
  <c r="H28" i="22"/>
  <c r="I28" i="22"/>
  <c r="J28" i="22"/>
  <c r="K28" i="22"/>
  <c r="L28" i="22"/>
  <c r="M28" i="22"/>
  <c r="N28" i="22"/>
  <c r="O28" i="22"/>
  <c r="P28" i="22"/>
  <c r="Q28" i="22"/>
  <c r="R28" i="22"/>
  <c r="S28" i="22"/>
  <c r="T28" i="22"/>
  <c r="U28" i="22"/>
  <c r="V28" i="22"/>
  <c r="W28" i="22"/>
  <c r="E29" i="22"/>
  <c r="F29" i="22"/>
  <c r="G29" i="22"/>
  <c r="H29" i="22"/>
  <c r="I29" i="22"/>
  <c r="J29" i="22"/>
  <c r="K29" i="22"/>
  <c r="L29" i="22"/>
  <c r="M29" i="22"/>
  <c r="N29" i="22"/>
  <c r="O29" i="22"/>
  <c r="P29" i="22"/>
  <c r="Q29" i="22"/>
  <c r="R29" i="22"/>
  <c r="S29" i="22"/>
  <c r="T29" i="22"/>
  <c r="U29" i="22"/>
  <c r="V29" i="22"/>
  <c r="W29" i="22"/>
  <c r="E30" i="22"/>
  <c r="F30" i="22"/>
  <c r="G30" i="22"/>
  <c r="H30" i="22"/>
  <c r="I30" i="22"/>
  <c r="J30" i="22"/>
  <c r="K30" i="22"/>
  <c r="L30" i="22"/>
  <c r="M30" i="22"/>
  <c r="N30" i="22"/>
  <c r="O30" i="22"/>
  <c r="P30" i="22"/>
  <c r="Q30" i="22"/>
  <c r="R30" i="22"/>
  <c r="S30" i="22"/>
  <c r="T30" i="22"/>
  <c r="U30" i="22"/>
  <c r="V30" i="22"/>
  <c r="W30" i="22"/>
  <c r="E31" i="22"/>
  <c r="F31" i="22"/>
  <c r="G31" i="22"/>
  <c r="H31" i="22"/>
  <c r="I31" i="22"/>
  <c r="J31" i="22"/>
  <c r="K31" i="22"/>
  <c r="L31" i="22"/>
  <c r="M31" i="22"/>
  <c r="N31" i="22"/>
  <c r="O31" i="22"/>
  <c r="P31" i="22"/>
  <c r="Q31" i="22"/>
  <c r="R31" i="22"/>
  <c r="S31" i="22"/>
  <c r="T31" i="22"/>
  <c r="U31" i="22"/>
  <c r="V31" i="22"/>
  <c r="W31" i="22"/>
  <c r="E32" i="22"/>
  <c r="F32" i="22"/>
  <c r="G32" i="22"/>
  <c r="H32" i="22"/>
  <c r="I32" i="22"/>
  <c r="J32" i="22"/>
  <c r="K32" i="22"/>
  <c r="L32" i="22"/>
  <c r="M32" i="22"/>
  <c r="N32" i="22"/>
  <c r="O32" i="22"/>
  <c r="P32" i="22"/>
  <c r="Q32" i="22"/>
  <c r="R32" i="22"/>
  <c r="S32" i="22"/>
  <c r="T32" i="22"/>
  <c r="U32" i="22"/>
  <c r="V32" i="22"/>
  <c r="W32" i="22"/>
  <c r="E33" i="22"/>
  <c r="F33" i="22"/>
  <c r="G33" i="22"/>
  <c r="H33" i="22"/>
  <c r="I33" i="22"/>
  <c r="J33" i="22"/>
  <c r="K33" i="22"/>
  <c r="L33" i="22"/>
  <c r="M33" i="22"/>
  <c r="N33" i="22"/>
  <c r="O33" i="22"/>
  <c r="P33" i="22"/>
  <c r="Q33" i="22"/>
  <c r="R33" i="22"/>
  <c r="S33" i="22"/>
  <c r="T33" i="22"/>
  <c r="U33" i="22"/>
  <c r="V33" i="22"/>
  <c r="W33" i="22"/>
  <c r="E34" i="22"/>
  <c r="F34" i="22"/>
  <c r="G34" i="22"/>
  <c r="H34" i="22"/>
  <c r="I34" i="22"/>
  <c r="J34" i="22"/>
  <c r="K34" i="22"/>
  <c r="L34" i="22"/>
  <c r="M34" i="22"/>
  <c r="N34" i="22"/>
  <c r="O34" i="22"/>
  <c r="P34" i="22"/>
  <c r="Q34" i="22"/>
  <c r="R34" i="22"/>
  <c r="S34" i="22"/>
  <c r="T34" i="22"/>
  <c r="U34" i="22"/>
  <c r="V34" i="22"/>
  <c r="W34" i="22"/>
  <c r="E35" i="22"/>
  <c r="F35" i="22"/>
  <c r="G35" i="22"/>
  <c r="H35" i="22"/>
  <c r="I35" i="22"/>
  <c r="J35" i="22"/>
  <c r="K35" i="22"/>
  <c r="L35" i="22"/>
  <c r="M35" i="22"/>
  <c r="N35" i="22"/>
  <c r="O35" i="22"/>
  <c r="P35" i="22"/>
  <c r="Q35" i="22"/>
  <c r="R35" i="22"/>
  <c r="S35" i="22"/>
  <c r="T35" i="22"/>
  <c r="U35" i="22"/>
  <c r="V35" i="22"/>
  <c r="W35" i="22"/>
  <c r="E36" i="22"/>
  <c r="F36" i="22"/>
  <c r="G36" i="22"/>
  <c r="H36" i="22"/>
  <c r="I36" i="22"/>
  <c r="J36" i="22"/>
  <c r="K36" i="22"/>
  <c r="L36" i="22"/>
  <c r="M36" i="22"/>
  <c r="N36" i="22"/>
  <c r="O36" i="22"/>
  <c r="P36" i="22"/>
  <c r="Q36" i="22"/>
  <c r="R36" i="22"/>
  <c r="S36" i="22"/>
  <c r="T36" i="22"/>
  <c r="U36" i="22"/>
  <c r="V36" i="22"/>
  <c r="W36" i="22"/>
  <c r="E37" i="22"/>
  <c r="F37" i="22"/>
  <c r="G37" i="22"/>
  <c r="H37" i="22"/>
  <c r="I37" i="22"/>
  <c r="J37" i="22"/>
  <c r="K37" i="22"/>
  <c r="L37" i="22"/>
  <c r="M37" i="22"/>
  <c r="N37" i="22"/>
  <c r="O37" i="22"/>
  <c r="P37" i="22"/>
  <c r="Q37" i="22"/>
  <c r="R37" i="22"/>
  <c r="S37" i="22"/>
  <c r="T37" i="22"/>
  <c r="U37" i="22"/>
  <c r="V37" i="22"/>
  <c r="W37" i="22"/>
  <c r="E38" i="22"/>
  <c r="F38" i="22"/>
  <c r="G38" i="22"/>
  <c r="H38" i="22"/>
  <c r="I38" i="22"/>
  <c r="J38" i="22"/>
  <c r="K38" i="22"/>
  <c r="L38" i="22"/>
  <c r="M38" i="22"/>
  <c r="N38" i="22"/>
  <c r="O38" i="22"/>
  <c r="P38" i="22"/>
  <c r="Q38" i="22"/>
  <c r="R38" i="22"/>
  <c r="S38" i="22"/>
  <c r="T38" i="22"/>
  <c r="U38" i="22"/>
  <c r="V38" i="22"/>
  <c r="W38" i="22"/>
  <c r="E39" i="22"/>
  <c r="F39" i="22"/>
  <c r="G39" i="22"/>
  <c r="H39" i="22"/>
  <c r="I39" i="22"/>
  <c r="J39" i="22"/>
  <c r="K39" i="22"/>
  <c r="L39" i="22"/>
  <c r="M39" i="22"/>
  <c r="N39" i="22"/>
  <c r="O39" i="22"/>
  <c r="P39" i="22"/>
  <c r="Q39" i="22"/>
  <c r="R39" i="22"/>
  <c r="S39" i="22"/>
  <c r="T39" i="22"/>
  <c r="U39" i="22"/>
  <c r="V39" i="22"/>
  <c r="W39" i="22"/>
  <c r="E40" i="22"/>
  <c r="F40" i="22"/>
  <c r="G40" i="22"/>
  <c r="H40" i="22"/>
  <c r="I40" i="22"/>
  <c r="J40" i="22"/>
  <c r="K40" i="22"/>
  <c r="L40" i="22"/>
  <c r="M40" i="22"/>
  <c r="N40" i="22"/>
  <c r="O40" i="22"/>
  <c r="P40" i="22"/>
  <c r="Q40" i="22"/>
  <c r="R40" i="22"/>
  <c r="S40" i="22"/>
  <c r="T40" i="22"/>
  <c r="U40" i="22"/>
  <c r="V40" i="22"/>
  <c r="W40" i="22"/>
  <c r="E41" i="22"/>
  <c r="F41" i="22"/>
  <c r="G41" i="22"/>
  <c r="H41" i="22"/>
  <c r="I41" i="22"/>
  <c r="J41" i="22"/>
  <c r="K41" i="22"/>
  <c r="L41" i="22"/>
  <c r="M41" i="22"/>
  <c r="N41" i="22"/>
  <c r="O41" i="22"/>
  <c r="P41" i="22"/>
  <c r="Q41" i="22"/>
  <c r="R41" i="22"/>
  <c r="S41" i="22"/>
  <c r="T41" i="22"/>
  <c r="U41" i="22"/>
  <c r="V41" i="22"/>
  <c r="W41" i="22"/>
  <c r="E42" i="22"/>
  <c r="F42" i="22"/>
  <c r="G42" i="22"/>
  <c r="H42" i="22"/>
  <c r="I42" i="22"/>
  <c r="J42" i="22"/>
  <c r="K42" i="22"/>
  <c r="L42" i="22"/>
  <c r="M42" i="22"/>
  <c r="N42" i="22"/>
  <c r="O42" i="22"/>
  <c r="P42" i="22"/>
  <c r="Q42" i="22"/>
  <c r="R42" i="22"/>
  <c r="S42" i="22"/>
  <c r="T42" i="22"/>
  <c r="U42" i="22"/>
  <c r="V42" i="22"/>
  <c r="W42" i="22"/>
  <c r="E43" i="22"/>
  <c r="F43" i="22"/>
  <c r="G43" i="22"/>
  <c r="H43" i="22"/>
  <c r="I43" i="22"/>
  <c r="J43" i="22"/>
  <c r="K43" i="22"/>
  <c r="L43" i="22"/>
  <c r="M43" i="22"/>
  <c r="N43" i="22"/>
  <c r="O43" i="22"/>
  <c r="P43" i="22"/>
  <c r="Q43" i="22"/>
  <c r="R43" i="22"/>
  <c r="S43" i="22"/>
  <c r="T43" i="22"/>
  <c r="U43" i="22"/>
  <c r="V43" i="22"/>
  <c r="W43" i="22"/>
  <c r="E44" i="22"/>
  <c r="F44" i="22"/>
  <c r="G44" i="22"/>
  <c r="H44" i="22"/>
  <c r="I44" i="22"/>
  <c r="J44" i="22"/>
  <c r="K44" i="22"/>
  <c r="L44" i="22"/>
  <c r="M44" i="22"/>
  <c r="N44" i="22"/>
  <c r="O44" i="22"/>
  <c r="P44" i="22"/>
  <c r="Q44" i="22"/>
  <c r="R44" i="22"/>
  <c r="S44" i="22"/>
  <c r="T44" i="22"/>
  <c r="U44" i="22"/>
  <c r="V44" i="22"/>
  <c r="W44" i="22"/>
  <c r="E45" i="22"/>
  <c r="F45" i="22"/>
  <c r="G45" i="22"/>
  <c r="H45" i="22"/>
  <c r="I45" i="22"/>
  <c r="J45" i="22"/>
  <c r="K45" i="22"/>
  <c r="L45" i="22"/>
  <c r="M45" i="22"/>
  <c r="N45" i="22"/>
  <c r="O45" i="22"/>
  <c r="P45" i="22"/>
  <c r="Q45" i="22"/>
  <c r="R45" i="22"/>
  <c r="S45" i="22"/>
  <c r="T45" i="22"/>
  <c r="U45" i="22"/>
  <c r="V45" i="22"/>
  <c r="W45" i="22"/>
  <c r="E46" i="22"/>
  <c r="F46" i="22"/>
  <c r="G46" i="22"/>
  <c r="H46" i="22"/>
  <c r="I46" i="22"/>
  <c r="J46" i="22"/>
  <c r="K46" i="22"/>
  <c r="L46" i="22"/>
  <c r="M46" i="22"/>
  <c r="N46" i="22"/>
  <c r="O46" i="22"/>
  <c r="P46" i="22"/>
  <c r="Q46" i="22"/>
  <c r="R46" i="22"/>
  <c r="S46" i="22"/>
  <c r="T46" i="22"/>
  <c r="U46" i="22"/>
  <c r="V46" i="22"/>
  <c r="W46" i="22"/>
  <c r="E47" i="22"/>
  <c r="F47" i="22"/>
  <c r="G47" i="22"/>
  <c r="H47" i="22"/>
  <c r="I47" i="22"/>
  <c r="J47" i="22"/>
  <c r="K47" i="22"/>
  <c r="L47" i="22"/>
  <c r="M47" i="22"/>
  <c r="N47" i="22"/>
  <c r="O47" i="22"/>
  <c r="P47" i="22"/>
  <c r="Q47" i="22"/>
  <c r="R47" i="22"/>
  <c r="S47" i="22"/>
  <c r="T47" i="22"/>
  <c r="U47" i="22"/>
  <c r="V47" i="22"/>
  <c r="W47" i="22"/>
  <c r="E48" i="22"/>
  <c r="F48" i="22"/>
  <c r="G48" i="22"/>
  <c r="H48" i="22"/>
  <c r="I48" i="22"/>
  <c r="J48" i="22"/>
  <c r="K48" i="22"/>
  <c r="L48" i="22"/>
  <c r="M48" i="22"/>
  <c r="N48" i="22"/>
  <c r="O48" i="22"/>
  <c r="P48" i="22"/>
  <c r="Q48" i="22"/>
  <c r="R48" i="22"/>
  <c r="S48" i="22"/>
  <c r="T48" i="22"/>
  <c r="U48" i="22"/>
  <c r="V48" i="22"/>
  <c r="W48" i="22"/>
  <c r="E49" i="22"/>
  <c r="F49" i="22"/>
  <c r="G49" i="22"/>
  <c r="H49" i="22"/>
  <c r="I49" i="22"/>
  <c r="J49" i="22"/>
  <c r="K49" i="22"/>
  <c r="L49" i="22"/>
  <c r="M49" i="22"/>
  <c r="N49" i="22"/>
  <c r="O49" i="22"/>
  <c r="P49" i="22"/>
  <c r="Q49" i="22"/>
  <c r="R49" i="22"/>
  <c r="S49" i="22"/>
  <c r="T49" i="22"/>
  <c r="U49" i="22"/>
  <c r="V49" i="22"/>
  <c r="W49" i="22"/>
  <c r="E50" i="22"/>
  <c r="F50" i="22"/>
  <c r="G50" i="22"/>
  <c r="H50" i="22"/>
  <c r="I50" i="22"/>
  <c r="J50" i="22"/>
  <c r="K50" i="22"/>
  <c r="L50" i="22"/>
  <c r="M50" i="22"/>
  <c r="N50" i="22"/>
  <c r="O50" i="22"/>
  <c r="P50" i="22"/>
  <c r="Q50" i="22"/>
  <c r="R50" i="22"/>
  <c r="S50" i="22"/>
  <c r="T50" i="22"/>
  <c r="U50" i="22"/>
  <c r="V50" i="22"/>
  <c r="W50" i="22"/>
  <c r="E51" i="22"/>
  <c r="F51" i="22"/>
  <c r="G51" i="22"/>
  <c r="H51" i="22"/>
  <c r="I51" i="22"/>
  <c r="J51" i="22"/>
  <c r="K51" i="22"/>
  <c r="L51" i="22"/>
  <c r="M51" i="22"/>
  <c r="N51" i="22"/>
  <c r="O51" i="22"/>
  <c r="P51" i="22"/>
  <c r="Q51" i="22"/>
  <c r="R51" i="22"/>
  <c r="S51" i="22"/>
  <c r="T51" i="22"/>
  <c r="U51" i="22"/>
  <c r="V51" i="22"/>
  <c r="W51" i="22"/>
  <c r="E52" i="22"/>
  <c r="F52" i="22"/>
  <c r="G52" i="22"/>
  <c r="H52" i="22"/>
  <c r="I52" i="22"/>
  <c r="J52" i="22"/>
  <c r="K52" i="22"/>
  <c r="L52" i="22"/>
  <c r="M52" i="22"/>
  <c r="N52" i="22"/>
  <c r="O52" i="22"/>
  <c r="P52" i="22"/>
  <c r="Q52" i="22"/>
  <c r="R52" i="22"/>
  <c r="S52" i="22"/>
  <c r="T52" i="22"/>
  <c r="U52" i="22"/>
  <c r="V52" i="22"/>
  <c r="W52" i="22"/>
  <c r="E53" i="22"/>
  <c r="F53" i="22"/>
  <c r="G53" i="22"/>
  <c r="H53" i="22"/>
  <c r="I53" i="22"/>
  <c r="J53" i="22"/>
  <c r="K53" i="22"/>
  <c r="L53" i="22"/>
  <c r="M53" i="22"/>
  <c r="N53" i="22"/>
  <c r="O53" i="22"/>
  <c r="P53" i="22"/>
  <c r="Q53" i="22"/>
  <c r="R53" i="22"/>
  <c r="S53" i="22"/>
  <c r="T53" i="22"/>
  <c r="U53" i="22"/>
  <c r="V53" i="22"/>
  <c r="W53" i="22"/>
  <c r="E54" i="22"/>
  <c r="F54" i="22"/>
  <c r="G54" i="22"/>
  <c r="H54" i="22"/>
  <c r="I54" i="22"/>
  <c r="J54" i="22"/>
  <c r="K54" i="22"/>
  <c r="L54" i="22"/>
  <c r="M54" i="22"/>
  <c r="N54" i="22"/>
  <c r="O54" i="22"/>
  <c r="P54" i="22"/>
  <c r="Q54" i="22"/>
  <c r="R54" i="22"/>
  <c r="S54" i="22"/>
  <c r="T54" i="22"/>
  <c r="U54" i="22"/>
  <c r="V54" i="22"/>
  <c r="W54" i="22"/>
  <c r="E55" i="22"/>
  <c r="F55" i="22"/>
  <c r="G55" i="22"/>
  <c r="H55" i="22"/>
  <c r="I55" i="22"/>
  <c r="J55" i="22"/>
  <c r="K55" i="22"/>
  <c r="L55" i="22"/>
  <c r="M55" i="22"/>
  <c r="N55" i="22"/>
  <c r="O55" i="22"/>
  <c r="P55" i="22"/>
  <c r="Q55" i="22"/>
  <c r="R55" i="22"/>
  <c r="S55" i="22"/>
  <c r="T55" i="22"/>
  <c r="U55" i="22"/>
  <c r="V55" i="22"/>
  <c r="W55" i="22"/>
  <c r="E56" i="22"/>
  <c r="F56" i="22"/>
  <c r="G56" i="22"/>
  <c r="H56" i="22"/>
  <c r="I56" i="22"/>
  <c r="J56" i="22"/>
  <c r="K56" i="22"/>
  <c r="L56" i="22"/>
  <c r="M56" i="22"/>
  <c r="N56" i="22"/>
  <c r="O56" i="22"/>
  <c r="P56" i="22"/>
  <c r="Q56" i="22"/>
  <c r="R56" i="22"/>
  <c r="S56" i="22"/>
  <c r="T56" i="22"/>
  <c r="U56" i="22"/>
  <c r="V56" i="22"/>
  <c r="W56" i="22"/>
  <c r="E57" i="22"/>
  <c r="F57" i="22"/>
  <c r="G57" i="22"/>
  <c r="H57" i="22"/>
  <c r="I57" i="22"/>
  <c r="J57" i="22"/>
  <c r="K57" i="22"/>
  <c r="L57" i="22"/>
  <c r="M57" i="22"/>
  <c r="N57" i="22"/>
  <c r="O57" i="22"/>
  <c r="P57" i="22"/>
  <c r="Q57" i="22"/>
  <c r="R57" i="22"/>
  <c r="S57" i="22"/>
  <c r="T57" i="22"/>
  <c r="U57" i="22"/>
  <c r="V57" i="22"/>
  <c r="W57" i="22"/>
  <c r="E8" i="22"/>
  <c r="E9" i="10"/>
  <c r="F9" i="10"/>
  <c r="G9" i="10"/>
  <c r="Y9" i="10" s="1"/>
  <c r="H9" i="10"/>
  <c r="I9" i="10"/>
  <c r="J9" i="10"/>
  <c r="K9" i="10"/>
  <c r="L9" i="10"/>
  <c r="M9" i="10"/>
  <c r="N9" i="10"/>
  <c r="O9" i="10"/>
  <c r="P9" i="10"/>
  <c r="Q9" i="10"/>
  <c r="R9" i="10"/>
  <c r="S9" i="10"/>
  <c r="T9" i="10"/>
  <c r="U9" i="10"/>
  <c r="V9" i="10"/>
  <c r="W9" i="10"/>
  <c r="E10" i="10"/>
  <c r="F10" i="10"/>
  <c r="G10" i="10"/>
  <c r="H10" i="10"/>
  <c r="I10" i="10"/>
  <c r="J10" i="10"/>
  <c r="K10" i="10"/>
  <c r="L10" i="10"/>
  <c r="M10" i="10"/>
  <c r="N10" i="10"/>
  <c r="O10" i="10"/>
  <c r="P10" i="10"/>
  <c r="Q10" i="10"/>
  <c r="R10" i="10"/>
  <c r="S10" i="10"/>
  <c r="T10" i="10"/>
  <c r="U10" i="10"/>
  <c r="V10" i="10"/>
  <c r="W10" i="10"/>
  <c r="E11" i="10"/>
  <c r="F11" i="10"/>
  <c r="G11" i="10"/>
  <c r="H11" i="10"/>
  <c r="I11" i="10"/>
  <c r="J11" i="10"/>
  <c r="K11" i="10"/>
  <c r="L11" i="10"/>
  <c r="M11" i="10"/>
  <c r="N11" i="10"/>
  <c r="O11" i="10"/>
  <c r="P11" i="10"/>
  <c r="Q11" i="10"/>
  <c r="R11" i="10"/>
  <c r="S11" i="10"/>
  <c r="T11" i="10"/>
  <c r="U11" i="10"/>
  <c r="V11" i="10"/>
  <c r="W11" i="10"/>
  <c r="E12" i="10"/>
  <c r="F12" i="10"/>
  <c r="G12" i="10"/>
  <c r="H12" i="10"/>
  <c r="I12" i="10"/>
  <c r="J12" i="10"/>
  <c r="K12" i="10"/>
  <c r="L12" i="10"/>
  <c r="M12" i="10"/>
  <c r="N12" i="10"/>
  <c r="O12" i="10"/>
  <c r="P12" i="10"/>
  <c r="Q12" i="10"/>
  <c r="R12" i="10"/>
  <c r="S12" i="10"/>
  <c r="T12" i="10"/>
  <c r="U12" i="10"/>
  <c r="V12" i="10"/>
  <c r="W12" i="10"/>
  <c r="E13" i="10"/>
  <c r="F13" i="10"/>
  <c r="Y13" i="10" s="1"/>
  <c r="G13" i="10"/>
  <c r="H13" i="10"/>
  <c r="I13" i="10"/>
  <c r="J13" i="10"/>
  <c r="K13" i="10"/>
  <c r="L13" i="10"/>
  <c r="M13" i="10"/>
  <c r="N13" i="10"/>
  <c r="O13" i="10"/>
  <c r="P13" i="10"/>
  <c r="Q13" i="10"/>
  <c r="R13" i="10"/>
  <c r="S13" i="10"/>
  <c r="T13" i="10"/>
  <c r="U13" i="10"/>
  <c r="V13" i="10"/>
  <c r="W13" i="10"/>
  <c r="E14" i="10"/>
  <c r="F14" i="10"/>
  <c r="G14" i="10"/>
  <c r="H14" i="10"/>
  <c r="I14" i="10"/>
  <c r="J14" i="10"/>
  <c r="K14" i="10"/>
  <c r="L14" i="10"/>
  <c r="M14" i="10"/>
  <c r="N14" i="10"/>
  <c r="O14" i="10"/>
  <c r="P14" i="10"/>
  <c r="Q14" i="10"/>
  <c r="R14" i="10"/>
  <c r="S14" i="10"/>
  <c r="T14" i="10"/>
  <c r="U14" i="10"/>
  <c r="V14" i="10"/>
  <c r="W14" i="10"/>
  <c r="E15" i="10"/>
  <c r="F15" i="10"/>
  <c r="G15" i="10"/>
  <c r="H15" i="10"/>
  <c r="I15" i="10"/>
  <c r="J15" i="10"/>
  <c r="K15" i="10"/>
  <c r="L15" i="10"/>
  <c r="M15" i="10"/>
  <c r="N15" i="10"/>
  <c r="O15" i="10"/>
  <c r="P15" i="10"/>
  <c r="Q15" i="10"/>
  <c r="R15" i="10"/>
  <c r="S15" i="10"/>
  <c r="T15" i="10"/>
  <c r="U15" i="10"/>
  <c r="V15" i="10"/>
  <c r="W15" i="10"/>
  <c r="E16" i="10"/>
  <c r="F16" i="10"/>
  <c r="G16" i="10"/>
  <c r="H16" i="10"/>
  <c r="I16" i="10"/>
  <c r="J16" i="10"/>
  <c r="K16" i="10"/>
  <c r="L16" i="10"/>
  <c r="M16" i="10"/>
  <c r="N16" i="10"/>
  <c r="O16" i="10"/>
  <c r="P16" i="10"/>
  <c r="Q16" i="10"/>
  <c r="R16" i="10"/>
  <c r="S16" i="10"/>
  <c r="T16" i="10"/>
  <c r="U16" i="10"/>
  <c r="V16" i="10"/>
  <c r="W16" i="10"/>
  <c r="E17" i="10"/>
  <c r="F17" i="10"/>
  <c r="G17" i="10"/>
  <c r="H17" i="10"/>
  <c r="I17" i="10"/>
  <c r="J17" i="10"/>
  <c r="K17" i="10"/>
  <c r="L17" i="10"/>
  <c r="M17" i="10"/>
  <c r="N17" i="10"/>
  <c r="O17" i="10"/>
  <c r="P17" i="10"/>
  <c r="Q17" i="10"/>
  <c r="R17" i="10"/>
  <c r="S17" i="10"/>
  <c r="T17" i="10"/>
  <c r="U17" i="10"/>
  <c r="V17" i="10"/>
  <c r="W17" i="10"/>
  <c r="E18" i="10"/>
  <c r="F18" i="10"/>
  <c r="G18" i="10"/>
  <c r="H18" i="10"/>
  <c r="I18" i="10"/>
  <c r="J18" i="10"/>
  <c r="K18" i="10"/>
  <c r="L18" i="10"/>
  <c r="M18" i="10"/>
  <c r="N18" i="10"/>
  <c r="O18" i="10"/>
  <c r="P18" i="10"/>
  <c r="Q18" i="10"/>
  <c r="R18" i="10"/>
  <c r="S18" i="10"/>
  <c r="T18" i="10"/>
  <c r="U18" i="10"/>
  <c r="V18" i="10"/>
  <c r="W18" i="10"/>
  <c r="E19" i="10"/>
  <c r="F19" i="10"/>
  <c r="G19" i="10"/>
  <c r="H19" i="10"/>
  <c r="I19" i="10"/>
  <c r="J19" i="10"/>
  <c r="K19" i="10"/>
  <c r="L19" i="10"/>
  <c r="M19" i="10"/>
  <c r="N19" i="10"/>
  <c r="O19" i="10"/>
  <c r="P19" i="10"/>
  <c r="Q19" i="10"/>
  <c r="R19" i="10"/>
  <c r="S19" i="10"/>
  <c r="T19" i="10"/>
  <c r="U19" i="10"/>
  <c r="V19" i="10"/>
  <c r="W19" i="10"/>
  <c r="E20" i="10"/>
  <c r="F20" i="10"/>
  <c r="G20" i="10"/>
  <c r="H20" i="10"/>
  <c r="I20" i="10"/>
  <c r="J20" i="10"/>
  <c r="K20" i="10"/>
  <c r="L20" i="10"/>
  <c r="M20" i="10"/>
  <c r="N20" i="10"/>
  <c r="O20" i="10"/>
  <c r="P20" i="10"/>
  <c r="Q20" i="10"/>
  <c r="R20" i="10"/>
  <c r="S20" i="10"/>
  <c r="T20" i="10"/>
  <c r="U20" i="10"/>
  <c r="V20" i="10"/>
  <c r="W20" i="10"/>
  <c r="E21" i="10"/>
  <c r="F21" i="10"/>
  <c r="G21" i="10"/>
  <c r="H21" i="10"/>
  <c r="I21" i="10"/>
  <c r="J21" i="10"/>
  <c r="K21" i="10"/>
  <c r="L21" i="10"/>
  <c r="M21" i="10"/>
  <c r="N21" i="10"/>
  <c r="O21" i="10"/>
  <c r="P21" i="10"/>
  <c r="Q21" i="10"/>
  <c r="R21" i="10"/>
  <c r="S21" i="10"/>
  <c r="T21" i="10"/>
  <c r="U21" i="10"/>
  <c r="V21" i="10"/>
  <c r="W21" i="10"/>
  <c r="E22" i="10"/>
  <c r="F22" i="10"/>
  <c r="G22" i="10"/>
  <c r="H22" i="10"/>
  <c r="I22" i="10"/>
  <c r="J22" i="10"/>
  <c r="K22" i="10"/>
  <c r="L22" i="10"/>
  <c r="M22" i="10"/>
  <c r="N22" i="10"/>
  <c r="O22" i="10"/>
  <c r="P22" i="10"/>
  <c r="Q22" i="10"/>
  <c r="R22" i="10"/>
  <c r="S22" i="10"/>
  <c r="T22" i="10"/>
  <c r="U22" i="10"/>
  <c r="V22" i="10"/>
  <c r="W22" i="10"/>
  <c r="E23" i="10"/>
  <c r="F23" i="10"/>
  <c r="G23" i="10"/>
  <c r="H23" i="10"/>
  <c r="I23" i="10"/>
  <c r="J23" i="10"/>
  <c r="K23" i="10"/>
  <c r="L23" i="10"/>
  <c r="M23" i="10"/>
  <c r="N23" i="10"/>
  <c r="O23" i="10"/>
  <c r="P23" i="10"/>
  <c r="Q23" i="10"/>
  <c r="R23" i="10"/>
  <c r="S23" i="10"/>
  <c r="T23" i="10"/>
  <c r="U23" i="10"/>
  <c r="V23" i="10"/>
  <c r="W23" i="10"/>
  <c r="E24" i="10"/>
  <c r="F24" i="10"/>
  <c r="G24" i="10"/>
  <c r="H24" i="10"/>
  <c r="I24" i="10"/>
  <c r="J24" i="10"/>
  <c r="K24" i="10"/>
  <c r="L24" i="10"/>
  <c r="M24" i="10"/>
  <c r="N24" i="10"/>
  <c r="O24" i="10"/>
  <c r="P24" i="10"/>
  <c r="Q24" i="10"/>
  <c r="R24" i="10"/>
  <c r="S24" i="10"/>
  <c r="T24" i="10"/>
  <c r="U24" i="10"/>
  <c r="V24" i="10"/>
  <c r="W24" i="10"/>
  <c r="E25" i="10"/>
  <c r="F25" i="10"/>
  <c r="G25" i="10"/>
  <c r="H25" i="10"/>
  <c r="I25" i="10"/>
  <c r="J25" i="10"/>
  <c r="K25" i="10"/>
  <c r="L25" i="10"/>
  <c r="M25" i="10"/>
  <c r="N25" i="10"/>
  <c r="O25" i="10"/>
  <c r="P25" i="10"/>
  <c r="Q25" i="10"/>
  <c r="R25" i="10"/>
  <c r="S25" i="10"/>
  <c r="T25" i="10"/>
  <c r="U25" i="10"/>
  <c r="V25" i="10"/>
  <c r="W25" i="10"/>
  <c r="E26" i="10"/>
  <c r="F26" i="10"/>
  <c r="G26" i="10"/>
  <c r="H26" i="10"/>
  <c r="I26" i="10"/>
  <c r="J26" i="10"/>
  <c r="K26" i="10"/>
  <c r="L26" i="10"/>
  <c r="M26" i="10"/>
  <c r="N26" i="10"/>
  <c r="O26" i="10"/>
  <c r="P26" i="10"/>
  <c r="Q26" i="10"/>
  <c r="R26" i="10"/>
  <c r="S26" i="10"/>
  <c r="T26" i="10"/>
  <c r="U26" i="10"/>
  <c r="V26" i="10"/>
  <c r="W26" i="10"/>
  <c r="E27" i="10"/>
  <c r="F27" i="10"/>
  <c r="G27" i="10"/>
  <c r="H27" i="10"/>
  <c r="I27" i="10"/>
  <c r="J27" i="10"/>
  <c r="K27" i="10"/>
  <c r="L27" i="10"/>
  <c r="M27" i="10"/>
  <c r="N27" i="10"/>
  <c r="O27" i="10"/>
  <c r="P27" i="10"/>
  <c r="Q27" i="10"/>
  <c r="R27" i="10"/>
  <c r="S27" i="10"/>
  <c r="T27" i="10"/>
  <c r="U27" i="10"/>
  <c r="V27" i="10"/>
  <c r="W27" i="10"/>
  <c r="E28" i="10"/>
  <c r="F28" i="10"/>
  <c r="G28" i="10"/>
  <c r="H28" i="10"/>
  <c r="I28" i="10"/>
  <c r="J28" i="10"/>
  <c r="K28" i="10"/>
  <c r="L28" i="10"/>
  <c r="M28" i="10"/>
  <c r="N28" i="10"/>
  <c r="O28" i="10"/>
  <c r="P28" i="10"/>
  <c r="Q28" i="10"/>
  <c r="R28" i="10"/>
  <c r="S28" i="10"/>
  <c r="T28" i="10"/>
  <c r="U28" i="10"/>
  <c r="V28" i="10"/>
  <c r="W28" i="10"/>
  <c r="E29" i="10"/>
  <c r="F29" i="10"/>
  <c r="G29" i="10"/>
  <c r="H29" i="10"/>
  <c r="I29" i="10"/>
  <c r="J29" i="10"/>
  <c r="K29" i="10"/>
  <c r="L29" i="10"/>
  <c r="M29" i="10"/>
  <c r="N29" i="10"/>
  <c r="O29" i="10"/>
  <c r="P29" i="10"/>
  <c r="Q29" i="10"/>
  <c r="R29" i="10"/>
  <c r="S29" i="10"/>
  <c r="T29" i="10"/>
  <c r="U29" i="10"/>
  <c r="V29" i="10"/>
  <c r="W29" i="10"/>
  <c r="E30" i="10"/>
  <c r="F30" i="10"/>
  <c r="G30" i="10"/>
  <c r="H30" i="10"/>
  <c r="I30" i="10"/>
  <c r="J30" i="10"/>
  <c r="K30" i="10"/>
  <c r="L30" i="10"/>
  <c r="M30" i="10"/>
  <c r="N30" i="10"/>
  <c r="O30" i="10"/>
  <c r="P30" i="10"/>
  <c r="Q30" i="10"/>
  <c r="R30" i="10"/>
  <c r="S30" i="10"/>
  <c r="T30" i="10"/>
  <c r="U30" i="10"/>
  <c r="V30" i="10"/>
  <c r="W30" i="10"/>
  <c r="E31" i="10"/>
  <c r="F31" i="10"/>
  <c r="G31" i="10"/>
  <c r="H31" i="10"/>
  <c r="I31" i="10"/>
  <c r="J31" i="10"/>
  <c r="K31" i="10"/>
  <c r="L31" i="10"/>
  <c r="M31" i="10"/>
  <c r="N31" i="10"/>
  <c r="O31" i="10"/>
  <c r="P31" i="10"/>
  <c r="Q31" i="10"/>
  <c r="R31" i="10"/>
  <c r="S31" i="10"/>
  <c r="T31" i="10"/>
  <c r="U31" i="10"/>
  <c r="V31" i="10"/>
  <c r="W31" i="10"/>
  <c r="E32" i="10"/>
  <c r="F32" i="10"/>
  <c r="G32" i="10"/>
  <c r="H32" i="10"/>
  <c r="I32" i="10"/>
  <c r="J32" i="10"/>
  <c r="K32" i="10"/>
  <c r="L32" i="10"/>
  <c r="M32" i="10"/>
  <c r="N32" i="10"/>
  <c r="O32" i="10"/>
  <c r="P32" i="10"/>
  <c r="Q32" i="10"/>
  <c r="R32" i="10"/>
  <c r="S32" i="10"/>
  <c r="T32" i="10"/>
  <c r="U32" i="10"/>
  <c r="V32" i="10"/>
  <c r="W32" i="10"/>
  <c r="E33" i="10"/>
  <c r="F33" i="10"/>
  <c r="G33" i="10"/>
  <c r="H33" i="10"/>
  <c r="I33" i="10"/>
  <c r="J33" i="10"/>
  <c r="K33" i="10"/>
  <c r="L33" i="10"/>
  <c r="M33" i="10"/>
  <c r="N33" i="10"/>
  <c r="O33" i="10"/>
  <c r="P33" i="10"/>
  <c r="Q33" i="10"/>
  <c r="R33" i="10"/>
  <c r="S33" i="10"/>
  <c r="T33" i="10"/>
  <c r="U33" i="10"/>
  <c r="V33" i="10"/>
  <c r="W33" i="10"/>
  <c r="E34" i="10"/>
  <c r="F34" i="10"/>
  <c r="G34" i="10"/>
  <c r="H34" i="10"/>
  <c r="I34" i="10"/>
  <c r="J34" i="10"/>
  <c r="K34" i="10"/>
  <c r="L34" i="10"/>
  <c r="M34" i="10"/>
  <c r="N34" i="10"/>
  <c r="O34" i="10"/>
  <c r="P34" i="10"/>
  <c r="Q34" i="10"/>
  <c r="R34" i="10"/>
  <c r="S34" i="10"/>
  <c r="T34" i="10"/>
  <c r="U34" i="10"/>
  <c r="V34" i="10"/>
  <c r="W34" i="10"/>
  <c r="E35" i="10"/>
  <c r="F35" i="10"/>
  <c r="G35" i="10"/>
  <c r="H35" i="10"/>
  <c r="I35" i="10"/>
  <c r="J35" i="10"/>
  <c r="K35" i="10"/>
  <c r="L35" i="10"/>
  <c r="M35" i="10"/>
  <c r="N35" i="10"/>
  <c r="O35" i="10"/>
  <c r="P35" i="10"/>
  <c r="Q35" i="10"/>
  <c r="R35" i="10"/>
  <c r="S35" i="10"/>
  <c r="T35" i="10"/>
  <c r="U35" i="10"/>
  <c r="V35" i="10"/>
  <c r="W35" i="10"/>
  <c r="E36" i="10"/>
  <c r="F36" i="10"/>
  <c r="G36" i="10"/>
  <c r="H36" i="10"/>
  <c r="I36" i="10"/>
  <c r="J36" i="10"/>
  <c r="K36" i="10"/>
  <c r="L36" i="10"/>
  <c r="M36" i="10"/>
  <c r="N36" i="10"/>
  <c r="O36" i="10"/>
  <c r="P36" i="10"/>
  <c r="Q36" i="10"/>
  <c r="R36" i="10"/>
  <c r="S36" i="10"/>
  <c r="T36" i="10"/>
  <c r="U36" i="10"/>
  <c r="V36" i="10"/>
  <c r="W36" i="10"/>
  <c r="E37" i="10"/>
  <c r="F37" i="10"/>
  <c r="G37" i="10"/>
  <c r="H37" i="10"/>
  <c r="I37" i="10"/>
  <c r="J37" i="10"/>
  <c r="K37" i="10"/>
  <c r="L37" i="10"/>
  <c r="M37" i="10"/>
  <c r="N37" i="10"/>
  <c r="O37" i="10"/>
  <c r="P37" i="10"/>
  <c r="Q37" i="10"/>
  <c r="R37" i="10"/>
  <c r="S37" i="10"/>
  <c r="T37" i="10"/>
  <c r="U37" i="10"/>
  <c r="V37" i="10"/>
  <c r="W37" i="10"/>
  <c r="E38" i="10"/>
  <c r="F38" i="10"/>
  <c r="G38" i="10"/>
  <c r="H38" i="10"/>
  <c r="I38" i="10"/>
  <c r="J38" i="10"/>
  <c r="Y38" i="10" s="1"/>
  <c r="K38" i="10"/>
  <c r="L38" i="10"/>
  <c r="M38" i="10"/>
  <c r="N38" i="10"/>
  <c r="O38" i="10"/>
  <c r="P38" i="10"/>
  <c r="Q38" i="10"/>
  <c r="R38" i="10"/>
  <c r="S38" i="10"/>
  <c r="T38" i="10"/>
  <c r="U38" i="10"/>
  <c r="V38" i="10"/>
  <c r="W38" i="10"/>
  <c r="E39" i="10"/>
  <c r="F39" i="10"/>
  <c r="G39" i="10"/>
  <c r="H39" i="10"/>
  <c r="I39" i="10"/>
  <c r="J39" i="10"/>
  <c r="K39" i="10"/>
  <c r="L39" i="10"/>
  <c r="M39" i="10"/>
  <c r="N39" i="10"/>
  <c r="O39" i="10"/>
  <c r="P39" i="10"/>
  <c r="Q39" i="10"/>
  <c r="R39" i="10"/>
  <c r="S39" i="10"/>
  <c r="T39" i="10"/>
  <c r="U39" i="10"/>
  <c r="V39" i="10"/>
  <c r="W39" i="10"/>
  <c r="E40" i="10"/>
  <c r="F40" i="10"/>
  <c r="G40" i="10"/>
  <c r="H40" i="10"/>
  <c r="I40" i="10"/>
  <c r="J40" i="10"/>
  <c r="K40" i="10"/>
  <c r="L40" i="10"/>
  <c r="M40" i="10"/>
  <c r="N40" i="10"/>
  <c r="O40" i="10"/>
  <c r="P40" i="10"/>
  <c r="Q40" i="10"/>
  <c r="R40" i="10"/>
  <c r="S40" i="10"/>
  <c r="T40" i="10"/>
  <c r="U40" i="10"/>
  <c r="V40" i="10"/>
  <c r="W40" i="10"/>
  <c r="E41" i="10"/>
  <c r="F41" i="10"/>
  <c r="G41" i="10"/>
  <c r="H41" i="10"/>
  <c r="I41" i="10"/>
  <c r="J41" i="10"/>
  <c r="K41" i="10"/>
  <c r="L41" i="10"/>
  <c r="M41" i="10"/>
  <c r="N41" i="10"/>
  <c r="O41" i="10"/>
  <c r="P41" i="10"/>
  <c r="Q41" i="10"/>
  <c r="R41" i="10"/>
  <c r="S41" i="10"/>
  <c r="T41" i="10"/>
  <c r="U41" i="10"/>
  <c r="V41" i="10"/>
  <c r="W41" i="10"/>
  <c r="E42" i="10"/>
  <c r="F42" i="10"/>
  <c r="G42" i="10"/>
  <c r="H42" i="10"/>
  <c r="I42" i="10"/>
  <c r="J42" i="10"/>
  <c r="K42" i="10"/>
  <c r="L42" i="10"/>
  <c r="M42" i="10"/>
  <c r="N42" i="10"/>
  <c r="O42" i="10"/>
  <c r="P42" i="10"/>
  <c r="Q42" i="10"/>
  <c r="R42" i="10"/>
  <c r="S42" i="10"/>
  <c r="T42" i="10"/>
  <c r="U42" i="10"/>
  <c r="V42" i="10"/>
  <c r="W42" i="10"/>
  <c r="E43" i="10"/>
  <c r="F43" i="10"/>
  <c r="G43" i="10"/>
  <c r="H43" i="10"/>
  <c r="I43" i="10"/>
  <c r="J43" i="10"/>
  <c r="K43" i="10"/>
  <c r="L43" i="10"/>
  <c r="M43" i="10"/>
  <c r="N43" i="10"/>
  <c r="O43" i="10"/>
  <c r="P43" i="10"/>
  <c r="Q43" i="10"/>
  <c r="R43" i="10"/>
  <c r="S43" i="10"/>
  <c r="T43" i="10"/>
  <c r="U43" i="10"/>
  <c r="V43" i="10"/>
  <c r="W43" i="10"/>
  <c r="E44" i="10"/>
  <c r="F44" i="10"/>
  <c r="G44" i="10"/>
  <c r="H44" i="10"/>
  <c r="I44" i="10"/>
  <c r="J44" i="10"/>
  <c r="K44" i="10"/>
  <c r="L44" i="10"/>
  <c r="M44" i="10"/>
  <c r="N44" i="10"/>
  <c r="O44" i="10"/>
  <c r="P44" i="10"/>
  <c r="Q44" i="10"/>
  <c r="R44" i="10"/>
  <c r="S44" i="10"/>
  <c r="T44" i="10"/>
  <c r="U44" i="10"/>
  <c r="V44" i="10"/>
  <c r="W44" i="10"/>
  <c r="E45" i="10"/>
  <c r="F45" i="10"/>
  <c r="G45" i="10"/>
  <c r="H45" i="10"/>
  <c r="I45" i="10"/>
  <c r="J45" i="10"/>
  <c r="K45" i="10"/>
  <c r="L45" i="10"/>
  <c r="M45" i="10"/>
  <c r="N45" i="10"/>
  <c r="O45" i="10"/>
  <c r="P45" i="10"/>
  <c r="Q45" i="10"/>
  <c r="R45" i="10"/>
  <c r="S45" i="10"/>
  <c r="T45" i="10"/>
  <c r="U45" i="10"/>
  <c r="V45" i="10"/>
  <c r="W45" i="10"/>
  <c r="E46" i="10"/>
  <c r="F46" i="10"/>
  <c r="G46" i="10"/>
  <c r="H46" i="10"/>
  <c r="I46" i="10"/>
  <c r="J46" i="10"/>
  <c r="K46" i="10"/>
  <c r="L46" i="10"/>
  <c r="M46" i="10"/>
  <c r="N46" i="10"/>
  <c r="O46" i="10"/>
  <c r="P46" i="10"/>
  <c r="Q46" i="10"/>
  <c r="R46" i="10"/>
  <c r="S46" i="10"/>
  <c r="T46" i="10"/>
  <c r="U46" i="10"/>
  <c r="V46" i="10"/>
  <c r="W46" i="10"/>
  <c r="E47" i="10"/>
  <c r="F47" i="10"/>
  <c r="G47" i="10"/>
  <c r="H47" i="10"/>
  <c r="I47" i="10"/>
  <c r="J47" i="10"/>
  <c r="K47" i="10"/>
  <c r="L47" i="10"/>
  <c r="M47" i="10"/>
  <c r="N47" i="10"/>
  <c r="O47" i="10"/>
  <c r="P47" i="10"/>
  <c r="Q47" i="10"/>
  <c r="R47" i="10"/>
  <c r="S47" i="10"/>
  <c r="T47" i="10"/>
  <c r="U47" i="10"/>
  <c r="V47" i="10"/>
  <c r="W47" i="10"/>
  <c r="E48" i="10"/>
  <c r="F48" i="10"/>
  <c r="G48" i="10"/>
  <c r="H48" i="10"/>
  <c r="I48" i="10"/>
  <c r="J48" i="10"/>
  <c r="K48" i="10"/>
  <c r="L48" i="10"/>
  <c r="M48" i="10"/>
  <c r="N48" i="10"/>
  <c r="O48" i="10"/>
  <c r="P48" i="10"/>
  <c r="Q48" i="10"/>
  <c r="R48" i="10"/>
  <c r="S48" i="10"/>
  <c r="T48" i="10"/>
  <c r="U48" i="10"/>
  <c r="V48" i="10"/>
  <c r="W48" i="10"/>
  <c r="E49" i="10"/>
  <c r="F49" i="10"/>
  <c r="G49" i="10"/>
  <c r="H49" i="10"/>
  <c r="I49" i="10"/>
  <c r="J49" i="10"/>
  <c r="K49" i="10"/>
  <c r="L49" i="10"/>
  <c r="M49" i="10"/>
  <c r="N49" i="10"/>
  <c r="O49" i="10"/>
  <c r="P49" i="10"/>
  <c r="Q49" i="10"/>
  <c r="R49" i="10"/>
  <c r="S49" i="10"/>
  <c r="T49" i="10"/>
  <c r="U49" i="10"/>
  <c r="V49" i="10"/>
  <c r="W49" i="10"/>
  <c r="E50" i="10"/>
  <c r="F50" i="10"/>
  <c r="G50" i="10"/>
  <c r="H50" i="10"/>
  <c r="I50" i="10"/>
  <c r="J50" i="10"/>
  <c r="K50" i="10"/>
  <c r="L50" i="10"/>
  <c r="M50" i="10"/>
  <c r="N50" i="10"/>
  <c r="O50" i="10"/>
  <c r="P50" i="10"/>
  <c r="Q50" i="10"/>
  <c r="R50" i="10"/>
  <c r="S50" i="10"/>
  <c r="T50" i="10"/>
  <c r="U50" i="10"/>
  <c r="V50" i="10"/>
  <c r="W50" i="10"/>
  <c r="E51" i="10"/>
  <c r="F51" i="10"/>
  <c r="G51" i="10"/>
  <c r="H51" i="10"/>
  <c r="I51" i="10"/>
  <c r="J51" i="10"/>
  <c r="K51" i="10"/>
  <c r="L51" i="10"/>
  <c r="M51" i="10"/>
  <c r="N51" i="10"/>
  <c r="O51" i="10"/>
  <c r="P51" i="10"/>
  <c r="Q51" i="10"/>
  <c r="R51" i="10"/>
  <c r="S51" i="10"/>
  <c r="T51" i="10"/>
  <c r="U51" i="10"/>
  <c r="V51" i="10"/>
  <c r="W51" i="10"/>
  <c r="E52" i="10"/>
  <c r="F52" i="10"/>
  <c r="G52" i="10"/>
  <c r="H52" i="10"/>
  <c r="I52" i="10"/>
  <c r="J52" i="10"/>
  <c r="K52" i="10"/>
  <c r="L52" i="10"/>
  <c r="M52" i="10"/>
  <c r="N52" i="10"/>
  <c r="O52" i="10"/>
  <c r="P52" i="10"/>
  <c r="Q52" i="10"/>
  <c r="R52" i="10"/>
  <c r="S52" i="10"/>
  <c r="T52" i="10"/>
  <c r="U52" i="10"/>
  <c r="V52" i="10"/>
  <c r="W52" i="10"/>
  <c r="E53" i="10"/>
  <c r="F53" i="10"/>
  <c r="G53" i="10"/>
  <c r="H53" i="10"/>
  <c r="I53" i="10"/>
  <c r="J53" i="10"/>
  <c r="K53" i="10"/>
  <c r="L53" i="10"/>
  <c r="M53" i="10"/>
  <c r="N53" i="10"/>
  <c r="O53" i="10"/>
  <c r="P53" i="10"/>
  <c r="Q53" i="10"/>
  <c r="R53" i="10"/>
  <c r="S53" i="10"/>
  <c r="T53" i="10"/>
  <c r="U53" i="10"/>
  <c r="V53" i="10"/>
  <c r="W53" i="10"/>
  <c r="E54" i="10"/>
  <c r="F54" i="10"/>
  <c r="G54" i="10"/>
  <c r="H54" i="10"/>
  <c r="I54" i="10"/>
  <c r="J54" i="10"/>
  <c r="K54" i="10"/>
  <c r="L54" i="10"/>
  <c r="M54" i="10"/>
  <c r="N54" i="10"/>
  <c r="O54" i="10"/>
  <c r="P54" i="10"/>
  <c r="Q54" i="10"/>
  <c r="R54" i="10"/>
  <c r="S54" i="10"/>
  <c r="T54" i="10"/>
  <c r="U54" i="10"/>
  <c r="V54" i="10"/>
  <c r="W54" i="10"/>
  <c r="E55" i="10"/>
  <c r="F55" i="10"/>
  <c r="G55" i="10"/>
  <c r="H55" i="10"/>
  <c r="I55" i="10"/>
  <c r="J55" i="10"/>
  <c r="K55" i="10"/>
  <c r="L55" i="10"/>
  <c r="M55" i="10"/>
  <c r="N55" i="10"/>
  <c r="O55" i="10"/>
  <c r="P55" i="10"/>
  <c r="Q55" i="10"/>
  <c r="R55" i="10"/>
  <c r="S55" i="10"/>
  <c r="T55" i="10"/>
  <c r="U55" i="10"/>
  <c r="V55" i="10"/>
  <c r="W55" i="10"/>
  <c r="E56" i="10"/>
  <c r="F56" i="10"/>
  <c r="G56" i="10"/>
  <c r="H56" i="10"/>
  <c r="I56" i="10"/>
  <c r="J56" i="10"/>
  <c r="K56" i="10"/>
  <c r="L56" i="10"/>
  <c r="M56" i="10"/>
  <c r="N56" i="10"/>
  <c r="O56" i="10"/>
  <c r="P56" i="10"/>
  <c r="Q56" i="10"/>
  <c r="R56" i="10"/>
  <c r="S56" i="10"/>
  <c r="T56" i="10"/>
  <c r="U56" i="10"/>
  <c r="V56" i="10"/>
  <c r="W56" i="10"/>
  <c r="E57" i="10"/>
  <c r="F57" i="10"/>
  <c r="G57" i="10"/>
  <c r="H57" i="10"/>
  <c r="I57" i="10"/>
  <c r="J57" i="10"/>
  <c r="K57" i="10"/>
  <c r="L57" i="10"/>
  <c r="M57" i="10"/>
  <c r="N57" i="10"/>
  <c r="O57" i="10"/>
  <c r="P57" i="10"/>
  <c r="Q57" i="10"/>
  <c r="R57" i="10"/>
  <c r="S57" i="10"/>
  <c r="T57" i="10"/>
  <c r="U57" i="10"/>
  <c r="V57" i="10"/>
  <c r="W57" i="10"/>
  <c r="E58" i="10"/>
  <c r="F58" i="10"/>
  <c r="G58" i="10"/>
  <c r="H58" i="10"/>
  <c r="I58" i="10"/>
  <c r="J58" i="10"/>
  <c r="K58" i="10"/>
  <c r="L58" i="10"/>
  <c r="M58" i="10"/>
  <c r="N58" i="10"/>
  <c r="O58" i="10"/>
  <c r="P58" i="10"/>
  <c r="Q58" i="10"/>
  <c r="R58" i="10"/>
  <c r="S58" i="10"/>
  <c r="T58" i="10"/>
  <c r="U58" i="10"/>
  <c r="V58" i="10"/>
  <c r="W58" i="10"/>
  <c r="E59" i="10"/>
  <c r="F59" i="10"/>
  <c r="G59" i="10"/>
  <c r="H59" i="10"/>
  <c r="I59" i="10"/>
  <c r="J59" i="10"/>
  <c r="K59" i="10"/>
  <c r="L59" i="10"/>
  <c r="M59" i="10"/>
  <c r="N59" i="10"/>
  <c r="O59" i="10"/>
  <c r="P59" i="10"/>
  <c r="Q59" i="10"/>
  <c r="R59" i="10"/>
  <c r="S59" i="10"/>
  <c r="T59" i="10"/>
  <c r="U59" i="10"/>
  <c r="V59" i="10"/>
  <c r="W59" i="10"/>
  <c r="E60" i="10"/>
  <c r="F60" i="10"/>
  <c r="G60" i="10"/>
  <c r="H60" i="10"/>
  <c r="I60" i="10"/>
  <c r="J60" i="10"/>
  <c r="K60" i="10"/>
  <c r="L60" i="10"/>
  <c r="M60" i="10"/>
  <c r="N60" i="10"/>
  <c r="O60" i="10"/>
  <c r="P60" i="10"/>
  <c r="Q60" i="10"/>
  <c r="R60" i="10"/>
  <c r="S60" i="10"/>
  <c r="T60" i="10"/>
  <c r="U60" i="10"/>
  <c r="V60" i="10"/>
  <c r="W60" i="10"/>
  <c r="E61" i="10"/>
  <c r="F61" i="10"/>
  <c r="G61" i="10"/>
  <c r="H61" i="10"/>
  <c r="I61" i="10"/>
  <c r="J61" i="10"/>
  <c r="K61" i="10"/>
  <c r="L61" i="10"/>
  <c r="M61" i="10"/>
  <c r="N61" i="10"/>
  <c r="O61" i="10"/>
  <c r="P61" i="10"/>
  <c r="Q61" i="10"/>
  <c r="R61" i="10"/>
  <c r="S61" i="10"/>
  <c r="T61" i="10"/>
  <c r="U61" i="10"/>
  <c r="V61" i="10"/>
  <c r="W61" i="10"/>
  <c r="E62" i="10"/>
  <c r="F62" i="10"/>
  <c r="G62" i="10"/>
  <c r="H62" i="10"/>
  <c r="I62" i="10"/>
  <c r="J62" i="10"/>
  <c r="K62" i="10"/>
  <c r="L62" i="10"/>
  <c r="M62" i="10"/>
  <c r="N62" i="10"/>
  <c r="O62" i="10"/>
  <c r="P62" i="10"/>
  <c r="Q62" i="10"/>
  <c r="R62" i="10"/>
  <c r="S62" i="10"/>
  <c r="T62" i="10"/>
  <c r="U62" i="10"/>
  <c r="V62" i="10"/>
  <c r="W62" i="10"/>
  <c r="E63" i="10"/>
  <c r="F63" i="10"/>
  <c r="G63" i="10"/>
  <c r="H63" i="10"/>
  <c r="I63" i="10"/>
  <c r="J63" i="10"/>
  <c r="K63" i="10"/>
  <c r="L63" i="10"/>
  <c r="M63" i="10"/>
  <c r="N63" i="10"/>
  <c r="O63" i="10"/>
  <c r="P63" i="10"/>
  <c r="Q63" i="10"/>
  <c r="R63" i="10"/>
  <c r="S63" i="10"/>
  <c r="T63" i="10"/>
  <c r="U63" i="10"/>
  <c r="V63" i="10"/>
  <c r="W63" i="10"/>
  <c r="E64" i="10"/>
  <c r="F64" i="10"/>
  <c r="G64" i="10"/>
  <c r="H64" i="10"/>
  <c r="I64" i="10"/>
  <c r="J64" i="10"/>
  <c r="K64" i="10"/>
  <c r="L64" i="10"/>
  <c r="M64" i="10"/>
  <c r="N64" i="10"/>
  <c r="O64" i="10"/>
  <c r="P64" i="10"/>
  <c r="Q64" i="10"/>
  <c r="R64" i="10"/>
  <c r="S64" i="10"/>
  <c r="T64" i="10"/>
  <c r="U64" i="10"/>
  <c r="V64" i="10"/>
  <c r="W64" i="10"/>
  <c r="E65" i="10"/>
  <c r="F65" i="10"/>
  <c r="G65" i="10"/>
  <c r="H65" i="10"/>
  <c r="I65" i="10"/>
  <c r="J65" i="10"/>
  <c r="K65" i="10"/>
  <c r="L65" i="10"/>
  <c r="M65" i="10"/>
  <c r="N65" i="10"/>
  <c r="O65" i="10"/>
  <c r="P65" i="10"/>
  <c r="Q65" i="10"/>
  <c r="R65" i="10"/>
  <c r="S65" i="10"/>
  <c r="T65" i="10"/>
  <c r="U65" i="10"/>
  <c r="V65" i="10"/>
  <c r="W65" i="10"/>
  <c r="E66" i="10"/>
  <c r="F66" i="10"/>
  <c r="G66" i="10"/>
  <c r="H66" i="10"/>
  <c r="I66" i="10"/>
  <c r="J66" i="10"/>
  <c r="K66" i="10"/>
  <c r="L66" i="10"/>
  <c r="M66" i="10"/>
  <c r="N66" i="10"/>
  <c r="O66" i="10"/>
  <c r="P66" i="10"/>
  <c r="Q66" i="10"/>
  <c r="R66" i="10"/>
  <c r="S66" i="10"/>
  <c r="T66" i="10"/>
  <c r="U66" i="10"/>
  <c r="V66" i="10"/>
  <c r="W66" i="10"/>
  <c r="E67" i="10"/>
  <c r="F67" i="10"/>
  <c r="G67" i="10"/>
  <c r="H67" i="10"/>
  <c r="I67" i="10"/>
  <c r="J67" i="10"/>
  <c r="K67" i="10"/>
  <c r="L67" i="10"/>
  <c r="M67" i="10"/>
  <c r="N67" i="10"/>
  <c r="O67" i="10"/>
  <c r="P67" i="10"/>
  <c r="Q67" i="10"/>
  <c r="R67" i="10"/>
  <c r="S67" i="10"/>
  <c r="T67" i="10"/>
  <c r="U67" i="10"/>
  <c r="V67" i="10"/>
  <c r="W67" i="10"/>
  <c r="E68" i="10"/>
  <c r="F68" i="10"/>
  <c r="G68" i="10"/>
  <c r="H68" i="10"/>
  <c r="I68" i="10"/>
  <c r="J68" i="10"/>
  <c r="K68" i="10"/>
  <c r="L68" i="10"/>
  <c r="M68" i="10"/>
  <c r="N68" i="10"/>
  <c r="O68" i="10"/>
  <c r="P68" i="10"/>
  <c r="Q68" i="10"/>
  <c r="R68" i="10"/>
  <c r="S68" i="10"/>
  <c r="T68" i="10"/>
  <c r="U68" i="10"/>
  <c r="V68" i="10"/>
  <c r="W68" i="10"/>
  <c r="E69" i="10"/>
  <c r="F69" i="10"/>
  <c r="G69" i="10"/>
  <c r="H69" i="10"/>
  <c r="I69" i="10"/>
  <c r="J69" i="10"/>
  <c r="K69" i="10"/>
  <c r="L69" i="10"/>
  <c r="M69" i="10"/>
  <c r="N69" i="10"/>
  <c r="O69" i="10"/>
  <c r="P69" i="10"/>
  <c r="Q69" i="10"/>
  <c r="R69" i="10"/>
  <c r="S69" i="10"/>
  <c r="T69" i="10"/>
  <c r="U69" i="10"/>
  <c r="V69" i="10"/>
  <c r="W69" i="10"/>
  <c r="E70" i="10"/>
  <c r="F70" i="10"/>
  <c r="G70" i="10"/>
  <c r="H70" i="10"/>
  <c r="I70" i="10"/>
  <c r="J70" i="10"/>
  <c r="K70" i="10"/>
  <c r="L70" i="10"/>
  <c r="M70" i="10"/>
  <c r="N70" i="10"/>
  <c r="O70" i="10"/>
  <c r="P70" i="10"/>
  <c r="Q70" i="10"/>
  <c r="R70" i="10"/>
  <c r="S70" i="10"/>
  <c r="T70" i="10"/>
  <c r="U70" i="10"/>
  <c r="V70" i="10"/>
  <c r="W70" i="10"/>
  <c r="E71" i="10"/>
  <c r="F71" i="10"/>
  <c r="G71" i="10"/>
  <c r="H71" i="10"/>
  <c r="I71" i="10"/>
  <c r="J71" i="10"/>
  <c r="K71" i="10"/>
  <c r="L71" i="10"/>
  <c r="M71" i="10"/>
  <c r="N71" i="10"/>
  <c r="O71" i="10"/>
  <c r="P71" i="10"/>
  <c r="Q71" i="10"/>
  <c r="R71" i="10"/>
  <c r="S71" i="10"/>
  <c r="T71" i="10"/>
  <c r="U71" i="10"/>
  <c r="V71" i="10"/>
  <c r="W71" i="10"/>
  <c r="E72" i="10"/>
  <c r="F72" i="10"/>
  <c r="G72" i="10"/>
  <c r="H72" i="10"/>
  <c r="I72" i="10"/>
  <c r="J72" i="10"/>
  <c r="K72" i="10"/>
  <c r="L72" i="10"/>
  <c r="M72" i="10"/>
  <c r="N72" i="10"/>
  <c r="O72" i="10"/>
  <c r="P72" i="10"/>
  <c r="Q72" i="10"/>
  <c r="R72" i="10"/>
  <c r="S72" i="10"/>
  <c r="T72" i="10"/>
  <c r="U72" i="10"/>
  <c r="V72" i="10"/>
  <c r="W72" i="10"/>
  <c r="E73" i="10"/>
  <c r="F73" i="10"/>
  <c r="G73" i="10"/>
  <c r="H73" i="10"/>
  <c r="I73" i="10"/>
  <c r="J73" i="10"/>
  <c r="K73" i="10"/>
  <c r="L73" i="10"/>
  <c r="M73" i="10"/>
  <c r="N73" i="10"/>
  <c r="O73" i="10"/>
  <c r="P73" i="10"/>
  <c r="Q73" i="10"/>
  <c r="R73" i="10"/>
  <c r="S73" i="10"/>
  <c r="T73" i="10"/>
  <c r="U73" i="10"/>
  <c r="V73" i="10"/>
  <c r="W73" i="10"/>
  <c r="E74" i="10"/>
  <c r="F74" i="10"/>
  <c r="G74" i="10"/>
  <c r="H74" i="10"/>
  <c r="I74" i="10"/>
  <c r="J74" i="10"/>
  <c r="K74" i="10"/>
  <c r="L74" i="10"/>
  <c r="M74" i="10"/>
  <c r="N74" i="10"/>
  <c r="O74" i="10"/>
  <c r="P74" i="10"/>
  <c r="Q74" i="10"/>
  <c r="R74" i="10"/>
  <c r="S74" i="10"/>
  <c r="T74" i="10"/>
  <c r="U74" i="10"/>
  <c r="V74" i="10"/>
  <c r="W74" i="10"/>
  <c r="E75" i="10"/>
  <c r="F75" i="10"/>
  <c r="G75" i="10"/>
  <c r="H75" i="10"/>
  <c r="I75" i="10"/>
  <c r="J75" i="10"/>
  <c r="K75" i="10"/>
  <c r="L75" i="10"/>
  <c r="M75" i="10"/>
  <c r="N75" i="10"/>
  <c r="O75" i="10"/>
  <c r="P75" i="10"/>
  <c r="Q75" i="10"/>
  <c r="R75" i="10"/>
  <c r="S75" i="10"/>
  <c r="T75" i="10"/>
  <c r="U75" i="10"/>
  <c r="V75" i="10"/>
  <c r="W75" i="10"/>
  <c r="E76" i="10"/>
  <c r="F76" i="10"/>
  <c r="G76" i="10"/>
  <c r="H76" i="10"/>
  <c r="I76" i="10"/>
  <c r="J76" i="10"/>
  <c r="K76" i="10"/>
  <c r="L76" i="10"/>
  <c r="M76" i="10"/>
  <c r="N76" i="10"/>
  <c r="O76" i="10"/>
  <c r="P76" i="10"/>
  <c r="Q76" i="10"/>
  <c r="R76" i="10"/>
  <c r="S76" i="10"/>
  <c r="T76" i="10"/>
  <c r="U76" i="10"/>
  <c r="V76" i="10"/>
  <c r="W76" i="10"/>
  <c r="E77" i="10"/>
  <c r="F77" i="10"/>
  <c r="G77" i="10"/>
  <c r="H77" i="10"/>
  <c r="I77" i="10"/>
  <c r="J77" i="10"/>
  <c r="K77" i="10"/>
  <c r="L77" i="10"/>
  <c r="M77" i="10"/>
  <c r="N77" i="10"/>
  <c r="O77" i="10"/>
  <c r="P77" i="10"/>
  <c r="Q77" i="10"/>
  <c r="R77" i="10"/>
  <c r="S77" i="10"/>
  <c r="T77" i="10"/>
  <c r="U77" i="10"/>
  <c r="V77" i="10"/>
  <c r="W77" i="10"/>
  <c r="E78" i="10"/>
  <c r="F78" i="10"/>
  <c r="G78" i="10"/>
  <c r="H78" i="10"/>
  <c r="I78" i="10"/>
  <c r="J78" i="10"/>
  <c r="K78" i="10"/>
  <c r="L78" i="10"/>
  <c r="M78" i="10"/>
  <c r="N78" i="10"/>
  <c r="O78" i="10"/>
  <c r="P78" i="10"/>
  <c r="Q78" i="10"/>
  <c r="R78" i="10"/>
  <c r="S78" i="10"/>
  <c r="T78" i="10"/>
  <c r="U78" i="10"/>
  <c r="V78" i="10"/>
  <c r="W78" i="10"/>
  <c r="E79" i="10"/>
  <c r="F79" i="10"/>
  <c r="G79" i="10"/>
  <c r="H79" i="10"/>
  <c r="I79" i="10"/>
  <c r="J79" i="10"/>
  <c r="K79" i="10"/>
  <c r="L79" i="10"/>
  <c r="M79" i="10"/>
  <c r="N79" i="10"/>
  <c r="O79" i="10"/>
  <c r="P79" i="10"/>
  <c r="Q79" i="10"/>
  <c r="R79" i="10"/>
  <c r="S79" i="10"/>
  <c r="T79" i="10"/>
  <c r="U79" i="10"/>
  <c r="V79" i="10"/>
  <c r="W79" i="10"/>
  <c r="E80" i="10"/>
  <c r="F80" i="10"/>
  <c r="G80" i="10"/>
  <c r="H80" i="10"/>
  <c r="I80" i="10"/>
  <c r="J80" i="10"/>
  <c r="K80" i="10"/>
  <c r="L80" i="10"/>
  <c r="M80" i="10"/>
  <c r="N80" i="10"/>
  <c r="O80" i="10"/>
  <c r="P80" i="10"/>
  <c r="Q80" i="10"/>
  <c r="R80" i="10"/>
  <c r="S80" i="10"/>
  <c r="T80" i="10"/>
  <c r="U80" i="10"/>
  <c r="V80" i="10"/>
  <c r="W80" i="10"/>
  <c r="E81" i="10"/>
  <c r="F81" i="10"/>
  <c r="G81" i="10"/>
  <c r="H81" i="10"/>
  <c r="I81" i="10"/>
  <c r="J81" i="10"/>
  <c r="K81" i="10"/>
  <c r="L81" i="10"/>
  <c r="M81" i="10"/>
  <c r="N81" i="10"/>
  <c r="O81" i="10"/>
  <c r="P81" i="10"/>
  <c r="Q81" i="10"/>
  <c r="R81" i="10"/>
  <c r="S81" i="10"/>
  <c r="T81" i="10"/>
  <c r="U81" i="10"/>
  <c r="V81" i="10"/>
  <c r="W81" i="10"/>
  <c r="E82" i="10"/>
  <c r="F82" i="10"/>
  <c r="G82" i="10"/>
  <c r="H82" i="10"/>
  <c r="I82" i="10"/>
  <c r="J82" i="10"/>
  <c r="K82" i="10"/>
  <c r="L82" i="10"/>
  <c r="M82" i="10"/>
  <c r="N82" i="10"/>
  <c r="O82" i="10"/>
  <c r="P82" i="10"/>
  <c r="Q82" i="10"/>
  <c r="R82" i="10"/>
  <c r="S82" i="10"/>
  <c r="T82" i="10"/>
  <c r="U82" i="10"/>
  <c r="V82" i="10"/>
  <c r="W82" i="10"/>
  <c r="E83" i="10"/>
  <c r="F83" i="10"/>
  <c r="G83" i="10"/>
  <c r="H83" i="10"/>
  <c r="I83" i="10"/>
  <c r="J83" i="10"/>
  <c r="K83" i="10"/>
  <c r="L83" i="10"/>
  <c r="M83" i="10"/>
  <c r="N83" i="10"/>
  <c r="O83" i="10"/>
  <c r="P83" i="10"/>
  <c r="Q83" i="10"/>
  <c r="R83" i="10"/>
  <c r="S83" i="10"/>
  <c r="T83" i="10"/>
  <c r="U83" i="10"/>
  <c r="V83" i="10"/>
  <c r="W83" i="10"/>
  <c r="E84" i="10"/>
  <c r="F84" i="10"/>
  <c r="G84" i="10"/>
  <c r="H84" i="10"/>
  <c r="I84" i="10"/>
  <c r="J84" i="10"/>
  <c r="K84" i="10"/>
  <c r="L84" i="10"/>
  <c r="M84" i="10"/>
  <c r="N84" i="10"/>
  <c r="O84" i="10"/>
  <c r="P84" i="10"/>
  <c r="Q84" i="10"/>
  <c r="R84" i="10"/>
  <c r="S84" i="10"/>
  <c r="T84" i="10"/>
  <c r="U84" i="10"/>
  <c r="V84" i="10"/>
  <c r="W84" i="10"/>
  <c r="E85" i="10"/>
  <c r="F85" i="10"/>
  <c r="G85" i="10"/>
  <c r="H85" i="10"/>
  <c r="I85" i="10"/>
  <c r="J85" i="10"/>
  <c r="K85" i="10"/>
  <c r="L85" i="10"/>
  <c r="M85" i="10"/>
  <c r="N85" i="10"/>
  <c r="O85" i="10"/>
  <c r="P85" i="10"/>
  <c r="Q85" i="10"/>
  <c r="R85" i="10"/>
  <c r="S85" i="10"/>
  <c r="T85" i="10"/>
  <c r="U85" i="10"/>
  <c r="V85" i="10"/>
  <c r="W85" i="10"/>
  <c r="E86" i="10"/>
  <c r="F86" i="10"/>
  <c r="G86" i="10"/>
  <c r="H86" i="10"/>
  <c r="I86" i="10"/>
  <c r="J86" i="10"/>
  <c r="K86" i="10"/>
  <c r="L86" i="10"/>
  <c r="M86" i="10"/>
  <c r="N86" i="10"/>
  <c r="O86" i="10"/>
  <c r="P86" i="10"/>
  <c r="Q86" i="10"/>
  <c r="R86" i="10"/>
  <c r="S86" i="10"/>
  <c r="T86" i="10"/>
  <c r="U86" i="10"/>
  <c r="V86" i="10"/>
  <c r="W86" i="10"/>
  <c r="E87" i="10"/>
  <c r="F87" i="10"/>
  <c r="G87" i="10"/>
  <c r="H87" i="10"/>
  <c r="I87" i="10"/>
  <c r="J87" i="10"/>
  <c r="K87" i="10"/>
  <c r="L87" i="10"/>
  <c r="M87" i="10"/>
  <c r="N87" i="10"/>
  <c r="O87" i="10"/>
  <c r="P87" i="10"/>
  <c r="Q87" i="10"/>
  <c r="R87" i="10"/>
  <c r="S87" i="10"/>
  <c r="T87" i="10"/>
  <c r="U87" i="10"/>
  <c r="V87" i="10"/>
  <c r="W87" i="10"/>
  <c r="E88" i="10"/>
  <c r="F88" i="10"/>
  <c r="G88" i="10"/>
  <c r="H88" i="10"/>
  <c r="I88" i="10"/>
  <c r="J88" i="10"/>
  <c r="K88" i="10"/>
  <c r="L88" i="10"/>
  <c r="M88" i="10"/>
  <c r="N88" i="10"/>
  <c r="O88" i="10"/>
  <c r="P88" i="10"/>
  <c r="Q88" i="10"/>
  <c r="R88" i="10"/>
  <c r="S88" i="10"/>
  <c r="T88" i="10"/>
  <c r="U88" i="10"/>
  <c r="V88" i="10"/>
  <c r="W88" i="10"/>
  <c r="E89" i="10"/>
  <c r="F89" i="10"/>
  <c r="G89" i="10"/>
  <c r="H89" i="10"/>
  <c r="I89" i="10"/>
  <c r="J89" i="10"/>
  <c r="K89" i="10"/>
  <c r="L89" i="10"/>
  <c r="M89" i="10"/>
  <c r="N89" i="10"/>
  <c r="O89" i="10"/>
  <c r="P89" i="10"/>
  <c r="Q89" i="10"/>
  <c r="R89" i="10"/>
  <c r="S89" i="10"/>
  <c r="T89" i="10"/>
  <c r="U89" i="10"/>
  <c r="V89" i="10"/>
  <c r="W89" i="10"/>
  <c r="E90" i="10"/>
  <c r="F90" i="10"/>
  <c r="G90" i="10"/>
  <c r="H90" i="10"/>
  <c r="I90" i="10"/>
  <c r="J90" i="10"/>
  <c r="K90" i="10"/>
  <c r="L90" i="10"/>
  <c r="M90" i="10"/>
  <c r="N90" i="10"/>
  <c r="O90" i="10"/>
  <c r="P90" i="10"/>
  <c r="Q90" i="10"/>
  <c r="R90" i="10"/>
  <c r="S90" i="10"/>
  <c r="T90" i="10"/>
  <c r="U90" i="10"/>
  <c r="V90" i="10"/>
  <c r="W90" i="10"/>
  <c r="E91" i="10"/>
  <c r="F91" i="10"/>
  <c r="G91" i="10"/>
  <c r="H91" i="10"/>
  <c r="I91" i="10"/>
  <c r="J91" i="10"/>
  <c r="K91" i="10"/>
  <c r="L91" i="10"/>
  <c r="M91" i="10"/>
  <c r="N91" i="10"/>
  <c r="O91" i="10"/>
  <c r="P91" i="10"/>
  <c r="Q91" i="10"/>
  <c r="R91" i="10"/>
  <c r="S91" i="10"/>
  <c r="T91" i="10"/>
  <c r="U91" i="10"/>
  <c r="V91" i="10"/>
  <c r="W91" i="10"/>
  <c r="E92" i="10"/>
  <c r="F92" i="10"/>
  <c r="G92" i="10"/>
  <c r="H92" i="10"/>
  <c r="I92" i="10"/>
  <c r="J92" i="10"/>
  <c r="K92" i="10"/>
  <c r="L92" i="10"/>
  <c r="M92" i="10"/>
  <c r="N92" i="10"/>
  <c r="O92" i="10"/>
  <c r="P92" i="10"/>
  <c r="Q92" i="10"/>
  <c r="R92" i="10"/>
  <c r="S92" i="10"/>
  <c r="T92" i="10"/>
  <c r="U92" i="10"/>
  <c r="V92" i="10"/>
  <c r="W92" i="10"/>
  <c r="E93" i="10"/>
  <c r="F93" i="10"/>
  <c r="G93" i="10"/>
  <c r="H93" i="10"/>
  <c r="I93" i="10"/>
  <c r="J93" i="10"/>
  <c r="K93" i="10"/>
  <c r="L93" i="10"/>
  <c r="M93" i="10"/>
  <c r="N93" i="10"/>
  <c r="O93" i="10"/>
  <c r="P93" i="10"/>
  <c r="Q93" i="10"/>
  <c r="R93" i="10"/>
  <c r="S93" i="10"/>
  <c r="T93" i="10"/>
  <c r="U93" i="10"/>
  <c r="V93" i="10"/>
  <c r="W93" i="10"/>
  <c r="E94" i="10"/>
  <c r="F94" i="10"/>
  <c r="G94" i="10"/>
  <c r="H94" i="10"/>
  <c r="I94" i="10"/>
  <c r="J94" i="10"/>
  <c r="K94" i="10"/>
  <c r="L94" i="10"/>
  <c r="M94" i="10"/>
  <c r="N94" i="10"/>
  <c r="O94" i="10"/>
  <c r="P94" i="10"/>
  <c r="Q94" i="10"/>
  <c r="R94" i="10"/>
  <c r="S94" i="10"/>
  <c r="T94" i="10"/>
  <c r="U94" i="10"/>
  <c r="V94" i="10"/>
  <c r="W94" i="10"/>
  <c r="E95" i="10"/>
  <c r="F95" i="10"/>
  <c r="G95" i="10"/>
  <c r="H95" i="10"/>
  <c r="I95" i="10"/>
  <c r="J95" i="10"/>
  <c r="K95" i="10"/>
  <c r="L95" i="10"/>
  <c r="M95" i="10"/>
  <c r="N95" i="10"/>
  <c r="O95" i="10"/>
  <c r="P95" i="10"/>
  <c r="Q95" i="10"/>
  <c r="R95" i="10"/>
  <c r="S95" i="10"/>
  <c r="T95" i="10"/>
  <c r="U95" i="10"/>
  <c r="V95" i="10"/>
  <c r="W95" i="10"/>
  <c r="E96" i="10"/>
  <c r="F96" i="10"/>
  <c r="G96" i="10"/>
  <c r="H96" i="10"/>
  <c r="I96" i="10"/>
  <c r="J96" i="10"/>
  <c r="K96" i="10"/>
  <c r="L96" i="10"/>
  <c r="M96" i="10"/>
  <c r="N96" i="10"/>
  <c r="O96" i="10"/>
  <c r="P96" i="10"/>
  <c r="Q96" i="10"/>
  <c r="R96" i="10"/>
  <c r="S96" i="10"/>
  <c r="T96" i="10"/>
  <c r="U96" i="10"/>
  <c r="V96" i="10"/>
  <c r="W96" i="10"/>
  <c r="E97" i="10"/>
  <c r="F97" i="10"/>
  <c r="G97" i="10"/>
  <c r="H97" i="10"/>
  <c r="I97" i="10"/>
  <c r="J97" i="10"/>
  <c r="K97" i="10"/>
  <c r="L97" i="10"/>
  <c r="M97" i="10"/>
  <c r="N97" i="10"/>
  <c r="O97" i="10"/>
  <c r="P97" i="10"/>
  <c r="Q97" i="10"/>
  <c r="R97" i="10"/>
  <c r="S97" i="10"/>
  <c r="T97" i="10"/>
  <c r="U97" i="10"/>
  <c r="V97" i="10"/>
  <c r="W97" i="10"/>
  <c r="E98" i="10"/>
  <c r="F98" i="10"/>
  <c r="G98" i="10"/>
  <c r="H98" i="10"/>
  <c r="I98" i="10"/>
  <c r="J98" i="10"/>
  <c r="K98" i="10"/>
  <c r="L98" i="10"/>
  <c r="M98" i="10"/>
  <c r="N98" i="10"/>
  <c r="O98" i="10"/>
  <c r="P98" i="10"/>
  <c r="Q98" i="10"/>
  <c r="R98" i="10"/>
  <c r="S98" i="10"/>
  <c r="T98" i="10"/>
  <c r="U98" i="10"/>
  <c r="V98" i="10"/>
  <c r="W98" i="10"/>
  <c r="E99" i="10"/>
  <c r="F99" i="10"/>
  <c r="G99" i="10"/>
  <c r="H99" i="10"/>
  <c r="I99" i="10"/>
  <c r="J99" i="10"/>
  <c r="K99" i="10"/>
  <c r="L99" i="10"/>
  <c r="M99" i="10"/>
  <c r="N99" i="10"/>
  <c r="O99" i="10"/>
  <c r="P99" i="10"/>
  <c r="Q99" i="10"/>
  <c r="R99" i="10"/>
  <c r="S99" i="10"/>
  <c r="T99" i="10"/>
  <c r="U99" i="10"/>
  <c r="V99" i="10"/>
  <c r="W99" i="10"/>
  <c r="E100" i="10"/>
  <c r="F100" i="10"/>
  <c r="G100" i="10"/>
  <c r="H100" i="10"/>
  <c r="I100" i="10"/>
  <c r="J100" i="10"/>
  <c r="K100" i="10"/>
  <c r="L100" i="10"/>
  <c r="M100" i="10"/>
  <c r="N100" i="10"/>
  <c r="O100" i="10"/>
  <c r="P100" i="10"/>
  <c r="Q100" i="10"/>
  <c r="R100" i="10"/>
  <c r="S100" i="10"/>
  <c r="T100" i="10"/>
  <c r="U100" i="10"/>
  <c r="V100" i="10"/>
  <c r="W100" i="10"/>
  <c r="E101" i="10"/>
  <c r="F101" i="10"/>
  <c r="G101" i="10"/>
  <c r="H101" i="10"/>
  <c r="I101" i="10"/>
  <c r="J101" i="10"/>
  <c r="K101" i="10"/>
  <c r="L101" i="10"/>
  <c r="M101" i="10"/>
  <c r="N101" i="10"/>
  <c r="O101" i="10"/>
  <c r="P101" i="10"/>
  <c r="Q101" i="10"/>
  <c r="R101" i="10"/>
  <c r="S101" i="10"/>
  <c r="T101" i="10"/>
  <c r="U101" i="10"/>
  <c r="V101" i="10"/>
  <c r="W101" i="10"/>
  <c r="E102" i="10"/>
  <c r="F102" i="10"/>
  <c r="G102" i="10"/>
  <c r="H102" i="10"/>
  <c r="I102" i="10"/>
  <c r="J102" i="10"/>
  <c r="K102" i="10"/>
  <c r="L102" i="10"/>
  <c r="M102" i="10"/>
  <c r="N102" i="10"/>
  <c r="O102" i="10"/>
  <c r="P102" i="10"/>
  <c r="Q102" i="10"/>
  <c r="R102" i="10"/>
  <c r="S102" i="10"/>
  <c r="T102" i="10"/>
  <c r="U102" i="10"/>
  <c r="V102" i="10"/>
  <c r="W102" i="10"/>
  <c r="E103" i="10"/>
  <c r="F103" i="10"/>
  <c r="G103" i="10"/>
  <c r="H103" i="10"/>
  <c r="I103" i="10"/>
  <c r="J103" i="10"/>
  <c r="K103" i="10"/>
  <c r="L103" i="10"/>
  <c r="M103" i="10"/>
  <c r="N103" i="10"/>
  <c r="O103" i="10"/>
  <c r="P103" i="10"/>
  <c r="Q103" i="10"/>
  <c r="R103" i="10"/>
  <c r="S103" i="10"/>
  <c r="T103" i="10"/>
  <c r="U103" i="10"/>
  <c r="V103" i="10"/>
  <c r="W103" i="10"/>
  <c r="E104" i="10"/>
  <c r="F104" i="10"/>
  <c r="G104" i="10"/>
  <c r="H104" i="10"/>
  <c r="I104" i="10"/>
  <c r="J104" i="10"/>
  <c r="K104" i="10"/>
  <c r="L104" i="10"/>
  <c r="M104" i="10"/>
  <c r="N104" i="10"/>
  <c r="O104" i="10"/>
  <c r="P104" i="10"/>
  <c r="Q104" i="10"/>
  <c r="R104" i="10"/>
  <c r="S104" i="10"/>
  <c r="T104" i="10"/>
  <c r="U104" i="10"/>
  <c r="V104" i="10"/>
  <c r="W104" i="10"/>
  <c r="E105" i="10"/>
  <c r="F105" i="10"/>
  <c r="G105" i="10"/>
  <c r="H105" i="10"/>
  <c r="I105" i="10"/>
  <c r="J105" i="10"/>
  <c r="K105" i="10"/>
  <c r="L105" i="10"/>
  <c r="M105" i="10"/>
  <c r="N105" i="10"/>
  <c r="O105" i="10"/>
  <c r="P105" i="10"/>
  <c r="Q105" i="10"/>
  <c r="R105" i="10"/>
  <c r="S105" i="10"/>
  <c r="T105" i="10"/>
  <c r="U105" i="10"/>
  <c r="V105" i="10"/>
  <c r="W105" i="10"/>
  <c r="E106" i="10"/>
  <c r="F106" i="10"/>
  <c r="G106" i="10"/>
  <c r="H106" i="10"/>
  <c r="I106" i="10"/>
  <c r="J106" i="10"/>
  <c r="K106" i="10"/>
  <c r="L106" i="10"/>
  <c r="M106" i="10"/>
  <c r="N106" i="10"/>
  <c r="O106" i="10"/>
  <c r="P106" i="10"/>
  <c r="Q106" i="10"/>
  <c r="R106" i="10"/>
  <c r="S106" i="10"/>
  <c r="T106" i="10"/>
  <c r="U106" i="10"/>
  <c r="V106" i="10"/>
  <c r="W106" i="10"/>
  <c r="E107" i="10"/>
  <c r="F107" i="10"/>
  <c r="G107" i="10"/>
  <c r="H107" i="10"/>
  <c r="I107" i="10"/>
  <c r="J107" i="10"/>
  <c r="K107" i="10"/>
  <c r="L107" i="10"/>
  <c r="M107" i="10"/>
  <c r="N107" i="10"/>
  <c r="O107" i="10"/>
  <c r="P107" i="10"/>
  <c r="Q107" i="10"/>
  <c r="R107" i="10"/>
  <c r="S107" i="10"/>
  <c r="T107" i="10"/>
  <c r="U107" i="10"/>
  <c r="V107" i="10"/>
  <c r="W107" i="10"/>
  <c r="E108" i="10"/>
  <c r="F108" i="10"/>
  <c r="G108" i="10"/>
  <c r="H108" i="10"/>
  <c r="I108" i="10"/>
  <c r="J108" i="10"/>
  <c r="K108" i="10"/>
  <c r="L108" i="10"/>
  <c r="M108" i="10"/>
  <c r="N108" i="10"/>
  <c r="O108" i="10"/>
  <c r="P108" i="10"/>
  <c r="Q108" i="10"/>
  <c r="R108" i="10"/>
  <c r="S108" i="10"/>
  <c r="T108" i="10"/>
  <c r="U108" i="10"/>
  <c r="V108" i="10"/>
  <c r="W108" i="10"/>
  <c r="E109" i="10"/>
  <c r="F109" i="10"/>
  <c r="G109" i="10"/>
  <c r="H109" i="10"/>
  <c r="I109" i="10"/>
  <c r="J109" i="10"/>
  <c r="K109" i="10"/>
  <c r="L109" i="10"/>
  <c r="M109" i="10"/>
  <c r="N109" i="10"/>
  <c r="O109" i="10"/>
  <c r="P109" i="10"/>
  <c r="Q109" i="10"/>
  <c r="R109" i="10"/>
  <c r="S109" i="10"/>
  <c r="T109" i="10"/>
  <c r="U109" i="10"/>
  <c r="V109" i="10"/>
  <c r="W109" i="10"/>
  <c r="E110" i="10"/>
  <c r="F110" i="10"/>
  <c r="G110" i="10"/>
  <c r="H110" i="10"/>
  <c r="I110" i="10"/>
  <c r="J110" i="10"/>
  <c r="K110" i="10"/>
  <c r="L110" i="10"/>
  <c r="M110" i="10"/>
  <c r="N110" i="10"/>
  <c r="O110" i="10"/>
  <c r="P110" i="10"/>
  <c r="Q110" i="10"/>
  <c r="R110" i="10"/>
  <c r="S110" i="10"/>
  <c r="T110" i="10"/>
  <c r="U110" i="10"/>
  <c r="V110" i="10"/>
  <c r="W110" i="10"/>
  <c r="E111" i="10"/>
  <c r="F111" i="10"/>
  <c r="G111" i="10"/>
  <c r="H111" i="10"/>
  <c r="I111" i="10"/>
  <c r="J111" i="10"/>
  <c r="K111" i="10"/>
  <c r="L111" i="10"/>
  <c r="M111" i="10"/>
  <c r="N111" i="10"/>
  <c r="O111" i="10"/>
  <c r="P111" i="10"/>
  <c r="Q111" i="10"/>
  <c r="R111" i="10"/>
  <c r="S111" i="10"/>
  <c r="T111" i="10"/>
  <c r="U111" i="10"/>
  <c r="V111" i="10"/>
  <c r="W111" i="10"/>
  <c r="E112" i="10"/>
  <c r="F112" i="10"/>
  <c r="G112" i="10"/>
  <c r="H112" i="10"/>
  <c r="I112" i="10"/>
  <c r="J112" i="10"/>
  <c r="K112" i="10"/>
  <c r="L112" i="10"/>
  <c r="M112" i="10"/>
  <c r="N112" i="10"/>
  <c r="O112" i="10"/>
  <c r="P112" i="10"/>
  <c r="Q112" i="10"/>
  <c r="R112" i="10"/>
  <c r="S112" i="10"/>
  <c r="T112" i="10"/>
  <c r="U112" i="10"/>
  <c r="V112" i="10"/>
  <c r="W112" i="10"/>
  <c r="E113" i="10"/>
  <c r="F113" i="10"/>
  <c r="G113" i="10"/>
  <c r="H113" i="10"/>
  <c r="I113" i="10"/>
  <c r="J113" i="10"/>
  <c r="K113" i="10"/>
  <c r="L113" i="10"/>
  <c r="M113" i="10"/>
  <c r="N113" i="10"/>
  <c r="O113" i="10"/>
  <c r="P113" i="10"/>
  <c r="Q113" i="10"/>
  <c r="R113" i="10"/>
  <c r="S113" i="10"/>
  <c r="T113" i="10"/>
  <c r="U113" i="10"/>
  <c r="V113" i="10"/>
  <c r="W113" i="10"/>
  <c r="E114" i="10"/>
  <c r="F114" i="10"/>
  <c r="G114" i="10"/>
  <c r="H114" i="10"/>
  <c r="I114" i="10"/>
  <c r="J114" i="10"/>
  <c r="K114" i="10"/>
  <c r="L114" i="10"/>
  <c r="M114" i="10"/>
  <c r="N114" i="10"/>
  <c r="O114" i="10"/>
  <c r="P114" i="10"/>
  <c r="Q114" i="10"/>
  <c r="R114" i="10"/>
  <c r="S114" i="10"/>
  <c r="T114" i="10"/>
  <c r="U114" i="10"/>
  <c r="V114" i="10"/>
  <c r="W114" i="10"/>
  <c r="E115" i="10"/>
  <c r="F115" i="10"/>
  <c r="G115" i="10"/>
  <c r="H115" i="10"/>
  <c r="I115" i="10"/>
  <c r="J115" i="10"/>
  <c r="K115" i="10"/>
  <c r="L115" i="10"/>
  <c r="M115" i="10"/>
  <c r="N115" i="10"/>
  <c r="O115" i="10"/>
  <c r="P115" i="10"/>
  <c r="Q115" i="10"/>
  <c r="R115" i="10"/>
  <c r="S115" i="10"/>
  <c r="T115" i="10"/>
  <c r="U115" i="10"/>
  <c r="V115" i="10"/>
  <c r="W115" i="10"/>
  <c r="E116" i="10"/>
  <c r="F116" i="10"/>
  <c r="G116" i="10"/>
  <c r="H116" i="10"/>
  <c r="I116" i="10"/>
  <c r="J116" i="10"/>
  <c r="K116" i="10"/>
  <c r="L116" i="10"/>
  <c r="M116" i="10"/>
  <c r="N116" i="10"/>
  <c r="O116" i="10"/>
  <c r="P116" i="10"/>
  <c r="Q116" i="10"/>
  <c r="R116" i="10"/>
  <c r="S116" i="10"/>
  <c r="T116" i="10"/>
  <c r="U116" i="10"/>
  <c r="V116" i="10"/>
  <c r="W116" i="10"/>
  <c r="E117" i="10"/>
  <c r="F117" i="10"/>
  <c r="G117" i="10"/>
  <c r="H117" i="10"/>
  <c r="I117" i="10"/>
  <c r="J117" i="10"/>
  <c r="K117" i="10"/>
  <c r="L117" i="10"/>
  <c r="M117" i="10"/>
  <c r="N117" i="10"/>
  <c r="O117" i="10"/>
  <c r="P117" i="10"/>
  <c r="Q117" i="10"/>
  <c r="R117" i="10"/>
  <c r="S117" i="10"/>
  <c r="T117" i="10"/>
  <c r="U117" i="10"/>
  <c r="V117" i="10"/>
  <c r="W117" i="10"/>
  <c r="E118" i="10"/>
  <c r="F118" i="10"/>
  <c r="G118" i="10"/>
  <c r="H118" i="10"/>
  <c r="I118" i="10"/>
  <c r="J118" i="10"/>
  <c r="K118" i="10"/>
  <c r="L118" i="10"/>
  <c r="M118" i="10"/>
  <c r="N118" i="10"/>
  <c r="O118" i="10"/>
  <c r="P118" i="10"/>
  <c r="Q118" i="10"/>
  <c r="R118" i="10"/>
  <c r="S118" i="10"/>
  <c r="T118" i="10"/>
  <c r="U118" i="10"/>
  <c r="V118" i="10"/>
  <c r="W118" i="10"/>
  <c r="E119" i="10"/>
  <c r="F119" i="10"/>
  <c r="G119" i="10"/>
  <c r="H119" i="10"/>
  <c r="I119" i="10"/>
  <c r="J119" i="10"/>
  <c r="K119" i="10"/>
  <c r="L119" i="10"/>
  <c r="M119" i="10"/>
  <c r="N119" i="10"/>
  <c r="O119" i="10"/>
  <c r="P119" i="10"/>
  <c r="Q119" i="10"/>
  <c r="R119" i="10"/>
  <c r="S119" i="10"/>
  <c r="T119" i="10"/>
  <c r="U119" i="10"/>
  <c r="V119" i="10"/>
  <c r="W119" i="10"/>
  <c r="E120" i="10"/>
  <c r="F120" i="10"/>
  <c r="G120" i="10"/>
  <c r="H120" i="10"/>
  <c r="I120" i="10"/>
  <c r="J120" i="10"/>
  <c r="K120" i="10"/>
  <c r="L120" i="10"/>
  <c r="M120" i="10"/>
  <c r="N120" i="10"/>
  <c r="O120" i="10"/>
  <c r="P120" i="10"/>
  <c r="Q120" i="10"/>
  <c r="R120" i="10"/>
  <c r="S120" i="10"/>
  <c r="T120" i="10"/>
  <c r="U120" i="10"/>
  <c r="V120" i="10"/>
  <c r="W120" i="10"/>
  <c r="E121" i="10"/>
  <c r="F121" i="10"/>
  <c r="G121" i="10"/>
  <c r="H121" i="10"/>
  <c r="I121" i="10"/>
  <c r="J121" i="10"/>
  <c r="K121" i="10"/>
  <c r="L121" i="10"/>
  <c r="M121" i="10"/>
  <c r="N121" i="10"/>
  <c r="O121" i="10"/>
  <c r="P121" i="10"/>
  <c r="Q121" i="10"/>
  <c r="R121" i="10"/>
  <c r="S121" i="10"/>
  <c r="T121" i="10"/>
  <c r="U121" i="10"/>
  <c r="V121" i="10"/>
  <c r="W121" i="10"/>
  <c r="E122" i="10"/>
  <c r="F122" i="10"/>
  <c r="G122" i="10"/>
  <c r="H122" i="10"/>
  <c r="I122" i="10"/>
  <c r="J122" i="10"/>
  <c r="K122" i="10"/>
  <c r="L122" i="10"/>
  <c r="M122" i="10"/>
  <c r="N122" i="10"/>
  <c r="O122" i="10"/>
  <c r="P122" i="10"/>
  <c r="Q122" i="10"/>
  <c r="R122" i="10"/>
  <c r="S122" i="10"/>
  <c r="T122" i="10"/>
  <c r="U122" i="10"/>
  <c r="V122" i="10"/>
  <c r="W122" i="10"/>
  <c r="E123" i="10"/>
  <c r="F123" i="10"/>
  <c r="G123" i="10"/>
  <c r="H123" i="10"/>
  <c r="I123" i="10"/>
  <c r="J123" i="10"/>
  <c r="K123" i="10"/>
  <c r="L123" i="10"/>
  <c r="M123" i="10"/>
  <c r="N123" i="10"/>
  <c r="O123" i="10"/>
  <c r="P123" i="10"/>
  <c r="Q123" i="10"/>
  <c r="R123" i="10"/>
  <c r="S123" i="10"/>
  <c r="T123" i="10"/>
  <c r="U123" i="10"/>
  <c r="V123" i="10"/>
  <c r="W123" i="10"/>
  <c r="E124" i="10"/>
  <c r="F124" i="10"/>
  <c r="G124" i="10"/>
  <c r="H124" i="10"/>
  <c r="I124" i="10"/>
  <c r="J124" i="10"/>
  <c r="K124" i="10"/>
  <c r="L124" i="10"/>
  <c r="M124" i="10"/>
  <c r="N124" i="10"/>
  <c r="O124" i="10"/>
  <c r="P124" i="10"/>
  <c r="Q124" i="10"/>
  <c r="R124" i="10"/>
  <c r="S124" i="10"/>
  <c r="T124" i="10"/>
  <c r="U124" i="10"/>
  <c r="V124" i="10"/>
  <c r="W124" i="10"/>
  <c r="E125" i="10"/>
  <c r="F125" i="10"/>
  <c r="G125" i="10"/>
  <c r="H125" i="10"/>
  <c r="I125" i="10"/>
  <c r="J125" i="10"/>
  <c r="K125" i="10"/>
  <c r="L125" i="10"/>
  <c r="M125" i="10"/>
  <c r="N125" i="10"/>
  <c r="O125" i="10"/>
  <c r="P125" i="10"/>
  <c r="Q125" i="10"/>
  <c r="R125" i="10"/>
  <c r="S125" i="10"/>
  <c r="T125" i="10"/>
  <c r="U125" i="10"/>
  <c r="V125" i="10"/>
  <c r="W125" i="10"/>
  <c r="E126" i="10"/>
  <c r="F126" i="10"/>
  <c r="G126" i="10"/>
  <c r="H126" i="10"/>
  <c r="I126" i="10"/>
  <c r="J126" i="10"/>
  <c r="K126" i="10"/>
  <c r="L126" i="10"/>
  <c r="M126" i="10"/>
  <c r="N126" i="10"/>
  <c r="O126" i="10"/>
  <c r="P126" i="10"/>
  <c r="Q126" i="10"/>
  <c r="R126" i="10"/>
  <c r="S126" i="10"/>
  <c r="T126" i="10"/>
  <c r="U126" i="10"/>
  <c r="V126" i="10"/>
  <c r="W126" i="10"/>
  <c r="E127" i="10"/>
  <c r="F127" i="10"/>
  <c r="G127" i="10"/>
  <c r="H127" i="10"/>
  <c r="I127" i="10"/>
  <c r="J127" i="10"/>
  <c r="K127" i="10"/>
  <c r="L127" i="10"/>
  <c r="M127" i="10"/>
  <c r="N127" i="10"/>
  <c r="O127" i="10"/>
  <c r="P127" i="10"/>
  <c r="Q127" i="10"/>
  <c r="R127" i="10"/>
  <c r="S127" i="10"/>
  <c r="T127" i="10"/>
  <c r="U127" i="10"/>
  <c r="V127" i="10"/>
  <c r="W127" i="10"/>
  <c r="E128" i="10"/>
  <c r="F128" i="10"/>
  <c r="G128" i="10"/>
  <c r="H128" i="10"/>
  <c r="I128" i="10"/>
  <c r="J128" i="10"/>
  <c r="K128" i="10"/>
  <c r="L128" i="10"/>
  <c r="M128" i="10"/>
  <c r="N128" i="10"/>
  <c r="O128" i="10"/>
  <c r="P128" i="10"/>
  <c r="Q128" i="10"/>
  <c r="R128" i="10"/>
  <c r="S128" i="10"/>
  <c r="T128" i="10"/>
  <c r="U128" i="10"/>
  <c r="V128" i="10"/>
  <c r="W128" i="10"/>
  <c r="E129" i="10"/>
  <c r="F129" i="10"/>
  <c r="G129" i="10"/>
  <c r="H129" i="10"/>
  <c r="I129" i="10"/>
  <c r="J129" i="10"/>
  <c r="K129" i="10"/>
  <c r="L129" i="10"/>
  <c r="M129" i="10"/>
  <c r="N129" i="10"/>
  <c r="O129" i="10"/>
  <c r="P129" i="10"/>
  <c r="Q129" i="10"/>
  <c r="R129" i="10"/>
  <c r="S129" i="10"/>
  <c r="T129" i="10"/>
  <c r="U129" i="10"/>
  <c r="V129" i="10"/>
  <c r="W129" i="10"/>
  <c r="E130" i="10"/>
  <c r="F130" i="10"/>
  <c r="G130" i="10"/>
  <c r="H130" i="10"/>
  <c r="I130" i="10"/>
  <c r="J130" i="10"/>
  <c r="K130" i="10"/>
  <c r="L130" i="10"/>
  <c r="M130" i="10"/>
  <c r="N130" i="10"/>
  <c r="O130" i="10"/>
  <c r="P130" i="10"/>
  <c r="Q130" i="10"/>
  <c r="R130" i="10"/>
  <c r="S130" i="10"/>
  <c r="T130" i="10"/>
  <c r="U130" i="10"/>
  <c r="V130" i="10"/>
  <c r="W130" i="10"/>
  <c r="E131" i="10"/>
  <c r="F131" i="10"/>
  <c r="G131" i="10"/>
  <c r="H131" i="10"/>
  <c r="I131" i="10"/>
  <c r="J131" i="10"/>
  <c r="K131" i="10"/>
  <c r="L131" i="10"/>
  <c r="M131" i="10"/>
  <c r="N131" i="10"/>
  <c r="O131" i="10"/>
  <c r="P131" i="10"/>
  <c r="Q131" i="10"/>
  <c r="R131" i="10"/>
  <c r="S131" i="10"/>
  <c r="T131" i="10"/>
  <c r="U131" i="10"/>
  <c r="V131" i="10"/>
  <c r="W131" i="10"/>
  <c r="E132" i="10"/>
  <c r="F132" i="10"/>
  <c r="G132" i="10"/>
  <c r="H132" i="10"/>
  <c r="I132" i="10"/>
  <c r="J132" i="10"/>
  <c r="K132" i="10"/>
  <c r="L132" i="10"/>
  <c r="M132" i="10"/>
  <c r="N132" i="10"/>
  <c r="O132" i="10"/>
  <c r="P132" i="10"/>
  <c r="Q132" i="10"/>
  <c r="R132" i="10"/>
  <c r="S132" i="10"/>
  <c r="T132" i="10"/>
  <c r="U132" i="10"/>
  <c r="V132" i="10"/>
  <c r="W132" i="10"/>
  <c r="E9" i="21"/>
  <c r="F9" i="21"/>
  <c r="G9" i="21"/>
  <c r="H9" i="21"/>
  <c r="I9" i="21"/>
  <c r="J9" i="21"/>
  <c r="K9" i="21"/>
  <c r="L9" i="21"/>
  <c r="M9" i="21"/>
  <c r="N9" i="21"/>
  <c r="O9" i="21"/>
  <c r="P9" i="21"/>
  <c r="Q9" i="21"/>
  <c r="R9" i="21"/>
  <c r="S9" i="21"/>
  <c r="T9" i="21"/>
  <c r="U9" i="21"/>
  <c r="V9" i="21"/>
  <c r="W9" i="21"/>
  <c r="E10" i="21"/>
  <c r="F10" i="21"/>
  <c r="G10" i="21"/>
  <c r="H10" i="21"/>
  <c r="I10" i="21"/>
  <c r="J10" i="21"/>
  <c r="K10" i="21"/>
  <c r="L10" i="21"/>
  <c r="M10" i="21"/>
  <c r="N10" i="21"/>
  <c r="O10" i="21"/>
  <c r="P10" i="21"/>
  <c r="Q10" i="21"/>
  <c r="R10" i="21"/>
  <c r="S10" i="21"/>
  <c r="T10" i="21"/>
  <c r="U10" i="21"/>
  <c r="V10" i="21"/>
  <c r="W10" i="21"/>
  <c r="E11" i="21"/>
  <c r="F11" i="21"/>
  <c r="G11" i="21"/>
  <c r="H11" i="21"/>
  <c r="I11" i="21"/>
  <c r="J11" i="21"/>
  <c r="K11" i="21"/>
  <c r="L11" i="21"/>
  <c r="M11" i="21"/>
  <c r="N11" i="21"/>
  <c r="O11" i="21"/>
  <c r="P11" i="21"/>
  <c r="Q11" i="21"/>
  <c r="R11" i="21"/>
  <c r="S11" i="21"/>
  <c r="T11" i="21"/>
  <c r="U11" i="21"/>
  <c r="V11" i="21"/>
  <c r="W11" i="21"/>
  <c r="E12" i="21"/>
  <c r="F12" i="21"/>
  <c r="G12" i="21"/>
  <c r="H12" i="21"/>
  <c r="I12" i="21"/>
  <c r="J12" i="21"/>
  <c r="K12" i="21"/>
  <c r="L12" i="21"/>
  <c r="M12" i="21"/>
  <c r="N12" i="21"/>
  <c r="O12" i="21"/>
  <c r="P12" i="21"/>
  <c r="Q12" i="21"/>
  <c r="R12" i="21"/>
  <c r="S12" i="21"/>
  <c r="T12" i="21"/>
  <c r="U12" i="21"/>
  <c r="V12" i="21"/>
  <c r="W12" i="21"/>
  <c r="E13" i="21"/>
  <c r="F13" i="21"/>
  <c r="G13" i="21"/>
  <c r="H13" i="21"/>
  <c r="I13" i="21"/>
  <c r="J13" i="21"/>
  <c r="K13" i="21"/>
  <c r="L13" i="21"/>
  <c r="M13" i="21"/>
  <c r="N13" i="21"/>
  <c r="O13" i="21"/>
  <c r="P13" i="21"/>
  <c r="Q13" i="21"/>
  <c r="R13" i="21"/>
  <c r="S13" i="21"/>
  <c r="T13" i="21"/>
  <c r="U13" i="21"/>
  <c r="V13" i="21"/>
  <c r="W13" i="21"/>
  <c r="E14" i="21"/>
  <c r="F14" i="21"/>
  <c r="G14" i="21"/>
  <c r="H14" i="21"/>
  <c r="I14" i="21"/>
  <c r="J14" i="21"/>
  <c r="K14" i="21"/>
  <c r="L14" i="21"/>
  <c r="M14" i="21"/>
  <c r="N14" i="21"/>
  <c r="O14" i="21"/>
  <c r="P14" i="21"/>
  <c r="Q14" i="21"/>
  <c r="R14" i="21"/>
  <c r="S14" i="21"/>
  <c r="T14" i="21"/>
  <c r="U14" i="21"/>
  <c r="V14" i="21"/>
  <c r="W14" i="21"/>
  <c r="E15" i="21"/>
  <c r="F15" i="21"/>
  <c r="G15" i="21"/>
  <c r="H15" i="21"/>
  <c r="I15" i="21"/>
  <c r="J15" i="21"/>
  <c r="K15" i="21"/>
  <c r="L15" i="21"/>
  <c r="M15" i="21"/>
  <c r="N15" i="21"/>
  <c r="O15" i="21"/>
  <c r="P15" i="21"/>
  <c r="Q15" i="21"/>
  <c r="R15" i="21"/>
  <c r="S15" i="21"/>
  <c r="T15" i="21"/>
  <c r="U15" i="21"/>
  <c r="V15" i="21"/>
  <c r="W15" i="21"/>
  <c r="E16" i="21"/>
  <c r="F16" i="21"/>
  <c r="G16" i="21"/>
  <c r="H16" i="21"/>
  <c r="I16" i="21"/>
  <c r="J16" i="21"/>
  <c r="K16" i="21"/>
  <c r="L16" i="21"/>
  <c r="M16" i="21"/>
  <c r="N16" i="21"/>
  <c r="O16" i="21"/>
  <c r="P16" i="21"/>
  <c r="Q16" i="21"/>
  <c r="R16" i="21"/>
  <c r="S16" i="21"/>
  <c r="T16" i="21"/>
  <c r="U16" i="21"/>
  <c r="V16" i="21"/>
  <c r="W16" i="21"/>
  <c r="E17" i="21"/>
  <c r="F17" i="21"/>
  <c r="Y17" i="21" s="1"/>
  <c r="G17" i="21"/>
  <c r="H17" i="21"/>
  <c r="I17" i="21"/>
  <c r="J17" i="21"/>
  <c r="K17" i="21"/>
  <c r="L17" i="21"/>
  <c r="M17" i="21"/>
  <c r="N17" i="21"/>
  <c r="O17" i="21"/>
  <c r="P17" i="21"/>
  <c r="Q17" i="21"/>
  <c r="R17" i="21"/>
  <c r="S17" i="21"/>
  <c r="T17" i="21"/>
  <c r="U17" i="21"/>
  <c r="V17" i="21"/>
  <c r="W17" i="21"/>
  <c r="E18" i="21"/>
  <c r="F18" i="21"/>
  <c r="G18" i="21"/>
  <c r="H18" i="21"/>
  <c r="I18" i="21"/>
  <c r="J18" i="21"/>
  <c r="K18" i="21"/>
  <c r="L18" i="21"/>
  <c r="M18" i="21"/>
  <c r="N18" i="21"/>
  <c r="O18" i="21"/>
  <c r="P18" i="21"/>
  <c r="Q18" i="21"/>
  <c r="R18" i="21"/>
  <c r="S18" i="21"/>
  <c r="T18" i="21"/>
  <c r="U18" i="21"/>
  <c r="V18" i="21"/>
  <c r="W18" i="21"/>
  <c r="E19" i="21"/>
  <c r="F19" i="21"/>
  <c r="G19" i="21"/>
  <c r="H19" i="21"/>
  <c r="Y19" i="21" s="1"/>
  <c r="I19" i="21"/>
  <c r="J19" i="21"/>
  <c r="K19" i="21"/>
  <c r="L19" i="21"/>
  <c r="M19" i="21"/>
  <c r="N19" i="21"/>
  <c r="O19" i="21"/>
  <c r="P19" i="21"/>
  <c r="Q19" i="21"/>
  <c r="R19" i="21"/>
  <c r="S19" i="21"/>
  <c r="T19" i="21"/>
  <c r="U19" i="21"/>
  <c r="V19" i="21"/>
  <c r="W19" i="21"/>
  <c r="E20" i="21"/>
  <c r="F20" i="21"/>
  <c r="G20" i="21"/>
  <c r="H20" i="21"/>
  <c r="I20" i="21"/>
  <c r="J20" i="21"/>
  <c r="K20" i="21"/>
  <c r="L20" i="21"/>
  <c r="M20" i="21"/>
  <c r="N20" i="21"/>
  <c r="O20" i="21"/>
  <c r="P20" i="21"/>
  <c r="Q20" i="21"/>
  <c r="R20" i="21"/>
  <c r="S20" i="21"/>
  <c r="T20" i="21"/>
  <c r="U20" i="21"/>
  <c r="V20" i="21"/>
  <c r="W20" i="21"/>
  <c r="E21" i="21"/>
  <c r="F21" i="21"/>
  <c r="G21" i="21"/>
  <c r="H21" i="21"/>
  <c r="I21" i="21"/>
  <c r="J21" i="21"/>
  <c r="K21" i="21"/>
  <c r="L21" i="21"/>
  <c r="M21" i="21"/>
  <c r="N21" i="21"/>
  <c r="O21" i="21"/>
  <c r="P21" i="21"/>
  <c r="Q21" i="21"/>
  <c r="R21" i="21"/>
  <c r="S21" i="21"/>
  <c r="T21" i="21"/>
  <c r="U21" i="21"/>
  <c r="V21" i="21"/>
  <c r="W21" i="21"/>
  <c r="E22" i="21"/>
  <c r="F22" i="21"/>
  <c r="G22" i="21"/>
  <c r="Y22" i="21" s="1"/>
  <c r="H22" i="21"/>
  <c r="I22" i="21"/>
  <c r="J22" i="21"/>
  <c r="K22" i="21"/>
  <c r="L22" i="21"/>
  <c r="M22" i="21"/>
  <c r="N22" i="21"/>
  <c r="O22" i="21"/>
  <c r="P22" i="21"/>
  <c r="Q22" i="21"/>
  <c r="R22" i="21"/>
  <c r="S22" i="21"/>
  <c r="T22" i="21"/>
  <c r="U22" i="21"/>
  <c r="V22" i="21"/>
  <c r="W22" i="21"/>
  <c r="E23" i="21"/>
  <c r="F23" i="21"/>
  <c r="G23" i="21"/>
  <c r="H23" i="21"/>
  <c r="I23" i="21"/>
  <c r="J23" i="21"/>
  <c r="K23" i="21"/>
  <c r="L23" i="21"/>
  <c r="M23" i="21"/>
  <c r="N23" i="21"/>
  <c r="O23" i="21"/>
  <c r="P23" i="21"/>
  <c r="Q23" i="21"/>
  <c r="R23" i="21"/>
  <c r="S23" i="21"/>
  <c r="T23" i="21"/>
  <c r="U23" i="21"/>
  <c r="V23" i="21"/>
  <c r="W23" i="21"/>
  <c r="E24" i="21"/>
  <c r="F24" i="21"/>
  <c r="G24" i="21"/>
  <c r="H24" i="21"/>
  <c r="I24" i="21"/>
  <c r="Y24" i="21" s="1"/>
  <c r="J24" i="21"/>
  <c r="K24" i="21"/>
  <c r="L24" i="21"/>
  <c r="M24" i="21"/>
  <c r="N24" i="21"/>
  <c r="O24" i="21"/>
  <c r="P24" i="21"/>
  <c r="Q24" i="21"/>
  <c r="R24" i="21"/>
  <c r="S24" i="21"/>
  <c r="T24" i="21"/>
  <c r="U24" i="21"/>
  <c r="V24" i="21"/>
  <c r="W24" i="21"/>
  <c r="E25" i="21"/>
  <c r="F25" i="21"/>
  <c r="G25" i="21"/>
  <c r="H25" i="21"/>
  <c r="I25" i="21"/>
  <c r="J25" i="21"/>
  <c r="K25" i="21"/>
  <c r="L25" i="21"/>
  <c r="M25" i="21"/>
  <c r="N25" i="21"/>
  <c r="O25" i="21"/>
  <c r="P25" i="21"/>
  <c r="Q25" i="21"/>
  <c r="R25" i="21"/>
  <c r="S25" i="21"/>
  <c r="T25" i="21"/>
  <c r="U25" i="21"/>
  <c r="V25" i="21"/>
  <c r="W25" i="21"/>
  <c r="E26" i="21"/>
  <c r="F26" i="21"/>
  <c r="G26" i="21"/>
  <c r="H26" i="21"/>
  <c r="I26" i="21"/>
  <c r="J26" i="21"/>
  <c r="K26" i="21"/>
  <c r="L26" i="21"/>
  <c r="M26" i="21"/>
  <c r="N26" i="21"/>
  <c r="O26" i="21"/>
  <c r="P26" i="21"/>
  <c r="Q26" i="21"/>
  <c r="R26" i="21"/>
  <c r="S26" i="21"/>
  <c r="T26" i="21"/>
  <c r="U26" i="21"/>
  <c r="V26" i="21"/>
  <c r="W26" i="21"/>
  <c r="E27" i="21"/>
  <c r="F27" i="21"/>
  <c r="G27" i="21"/>
  <c r="H27" i="21"/>
  <c r="I27" i="21"/>
  <c r="J27" i="21"/>
  <c r="K27" i="21"/>
  <c r="L27" i="21"/>
  <c r="M27" i="21"/>
  <c r="N27" i="21"/>
  <c r="O27" i="21"/>
  <c r="P27" i="21"/>
  <c r="Q27" i="21"/>
  <c r="R27" i="21"/>
  <c r="S27" i="21"/>
  <c r="T27" i="21"/>
  <c r="U27" i="21"/>
  <c r="V27" i="21"/>
  <c r="W27" i="21"/>
  <c r="E28" i="21"/>
  <c r="F28" i="21"/>
  <c r="G28" i="21"/>
  <c r="H28" i="21"/>
  <c r="I28" i="21"/>
  <c r="J28" i="21"/>
  <c r="K28" i="21"/>
  <c r="L28" i="21"/>
  <c r="M28" i="21"/>
  <c r="N28" i="21"/>
  <c r="O28" i="21"/>
  <c r="P28" i="21"/>
  <c r="Q28" i="21"/>
  <c r="R28" i="21"/>
  <c r="S28" i="21"/>
  <c r="T28" i="21"/>
  <c r="U28" i="21"/>
  <c r="V28" i="21"/>
  <c r="W28" i="21"/>
  <c r="E29" i="21"/>
  <c r="F29" i="21"/>
  <c r="G29" i="21"/>
  <c r="H29" i="21"/>
  <c r="I29" i="21"/>
  <c r="J29" i="21"/>
  <c r="K29" i="21"/>
  <c r="L29" i="21"/>
  <c r="M29" i="21"/>
  <c r="N29" i="21"/>
  <c r="O29" i="21"/>
  <c r="P29" i="21"/>
  <c r="Q29" i="21"/>
  <c r="R29" i="21"/>
  <c r="S29" i="21"/>
  <c r="T29" i="21"/>
  <c r="U29" i="21"/>
  <c r="V29" i="21"/>
  <c r="W29" i="21"/>
  <c r="E30" i="21"/>
  <c r="F30" i="21"/>
  <c r="G30" i="21"/>
  <c r="Y30" i="21" s="1"/>
  <c r="H30" i="21"/>
  <c r="I30" i="21"/>
  <c r="J30" i="21"/>
  <c r="K30" i="21"/>
  <c r="L30" i="21"/>
  <c r="M30" i="21"/>
  <c r="N30" i="21"/>
  <c r="O30" i="21"/>
  <c r="P30" i="21"/>
  <c r="Q30" i="21"/>
  <c r="R30" i="21"/>
  <c r="S30" i="21"/>
  <c r="T30" i="21"/>
  <c r="U30" i="21"/>
  <c r="V30" i="21"/>
  <c r="W30" i="21"/>
  <c r="E31" i="21"/>
  <c r="F31" i="21"/>
  <c r="G31" i="21"/>
  <c r="H31" i="21"/>
  <c r="I31" i="21"/>
  <c r="J31" i="21"/>
  <c r="K31" i="21"/>
  <c r="L31" i="21"/>
  <c r="M31" i="21"/>
  <c r="N31" i="21"/>
  <c r="O31" i="21"/>
  <c r="P31" i="21"/>
  <c r="Q31" i="21"/>
  <c r="R31" i="21"/>
  <c r="S31" i="21"/>
  <c r="T31" i="21"/>
  <c r="U31" i="21"/>
  <c r="V31" i="21"/>
  <c r="W31" i="21"/>
  <c r="E32" i="21"/>
  <c r="F32" i="21"/>
  <c r="G32" i="21"/>
  <c r="H32" i="21"/>
  <c r="I32" i="21"/>
  <c r="J32" i="21"/>
  <c r="K32" i="21"/>
  <c r="L32" i="21"/>
  <c r="M32" i="21"/>
  <c r="N32" i="21"/>
  <c r="O32" i="21"/>
  <c r="P32" i="21"/>
  <c r="Q32" i="21"/>
  <c r="R32" i="21"/>
  <c r="S32" i="21"/>
  <c r="T32" i="21"/>
  <c r="U32" i="21"/>
  <c r="V32" i="21"/>
  <c r="W32" i="21"/>
  <c r="E33" i="21"/>
  <c r="F33" i="21"/>
  <c r="G33" i="21"/>
  <c r="H33" i="21"/>
  <c r="I33" i="21"/>
  <c r="J33" i="21"/>
  <c r="K33" i="21"/>
  <c r="L33" i="21"/>
  <c r="M33" i="21"/>
  <c r="N33" i="21"/>
  <c r="O33" i="21"/>
  <c r="P33" i="21"/>
  <c r="Q33" i="21"/>
  <c r="R33" i="21"/>
  <c r="S33" i="21"/>
  <c r="T33" i="21"/>
  <c r="U33" i="21"/>
  <c r="V33" i="21"/>
  <c r="W33" i="21"/>
  <c r="E34" i="21"/>
  <c r="F34" i="21"/>
  <c r="G34" i="21"/>
  <c r="H34" i="21"/>
  <c r="I34" i="21"/>
  <c r="J34" i="21"/>
  <c r="K34" i="21"/>
  <c r="L34" i="21"/>
  <c r="M34" i="21"/>
  <c r="N34" i="21"/>
  <c r="O34" i="21"/>
  <c r="P34" i="21"/>
  <c r="Q34" i="21"/>
  <c r="R34" i="21"/>
  <c r="S34" i="21"/>
  <c r="T34" i="21"/>
  <c r="U34" i="21"/>
  <c r="V34" i="21"/>
  <c r="W34" i="21"/>
  <c r="E35" i="21"/>
  <c r="F35" i="21"/>
  <c r="G35" i="21"/>
  <c r="H35" i="21"/>
  <c r="I35" i="21"/>
  <c r="J35" i="21"/>
  <c r="K35" i="21"/>
  <c r="L35" i="21"/>
  <c r="M35" i="21"/>
  <c r="N35" i="21"/>
  <c r="O35" i="21"/>
  <c r="P35" i="21"/>
  <c r="Q35" i="21"/>
  <c r="R35" i="21"/>
  <c r="S35" i="21"/>
  <c r="T35" i="21"/>
  <c r="U35" i="21"/>
  <c r="V35" i="21"/>
  <c r="W35" i="21"/>
  <c r="E36" i="21"/>
  <c r="F36" i="21"/>
  <c r="G36" i="21"/>
  <c r="H36" i="21"/>
  <c r="I36" i="21"/>
  <c r="J36" i="21"/>
  <c r="K36" i="21"/>
  <c r="L36" i="21"/>
  <c r="M36" i="21"/>
  <c r="N36" i="21"/>
  <c r="O36" i="21"/>
  <c r="P36" i="21"/>
  <c r="Q36" i="21"/>
  <c r="R36" i="21"/>
  <c r="S36" i="21"/>
  <c r="T36" i="21"/>
  <c r="U36" i="21"/>
  <c r="V36" i="21"/>
  <c r="W36" i="21"/>
  <c r="E37" i="21"/>
  <c r="F37" i="21"/>
  <c r="G37" i="21"/>
  <c r="H37" i="21"/>
  <c r="I37" i="21"/>
  <c r="J37" i="21"/>
  <c r="K37" i="21"/>
  <c r="L37" i="21"/>
  <c r="M37" i="21"/>
  <c r="N37" i="21"/>
  <c r="O37" i="21"/>
  <c r="P37" i="21"/>
  <c r="Q37" i="21"/>
  <c r="R37" i="21"/>
  <c r="S37" i="21"/>
  <c r="T37" i="21"/>
  <c r="U37" i="21"/>
  <c r="V37" i="21"/>
  <c r="W37" i="21"/>
  <c r="E38" i="21"/>
  <c r="F38" i="21"/>
  <c r="G38" i="21"/>
  <c r="H38" i="21"/>
  <c r="I38" i="21"/>
  <c r="J38" i="21"/>
  <c r="K38" i="21"/>
  <c r="L38" i="21"/>
  <c r="M38" i="21"/>
  <c r="N38" i="21"/>
  <c r="O38" i="21"/>
  <c r="P38" i="21"/>
  <c r="Q38" i="21"/>
  <c r="R38" i="21"/>
  <c r="S38" i="21"/>
  <c r="T38" i="21"/>
  <c r="U38" i="21"/>
  <c r="V38" i="21"/>
  <c r="W38" i="21"/>
  <c r="E39" i="21"/>
  <c r="F39" i="21"/>
  <c r="G39" i="21"/>
  <c r="H39" i="21"/>
  <c r="I39" i="21"/>
  <c r="J39" i="21"/>
  <c r="K39" i="21"/>
  <c r="L39" i="21"/>
  <c r="M39" i="21"/>
  <c r="N39" i="21"/>
  <c r="O39" i="21"/>
  <c r="P39" i="21"/>
  <c r="Q39" i="21"/>
  <c r="R39" i="21"/>
  <c r="S39" i="21"/>
  <c r="T39" i="21"/>
  <c r="U39" i="21"/>
  <c r="V39" i="21"/>
  <c r="W39" i="21"/>
  <c r="E40" i="21"/>
  <c r="F40" i="21"/>
  <c r="G40" i="21"/>
  <c r="H40" i="21"/>
  <c r="I40" i="21"/>
  <c r="J40" i="21"/>
  <c r="K40" i="21"/>
  <c r="L40" i="21"/>
  <c r="M40" i="21"/>
  <c r="N40" i="21"/>
  <c r="O40" i="21"/>
  <c r="P40" i="21"/>
  <c r="Q40" i="21"/>
  <c r="R40" i="21"/>
  <c r="S40" i="21"/>
  <c r="T40" i="21"/>
  <c r="U40" i="21"/>
  <c r="V40" i="21"/>
  <c r="W40" i="21"/>
  <c r="E41" i="21"/>
  <c r="F41" i="21"/>
  <c r="G41" i="21"/>
  <c r="H41" i="21"/>
  <c r="I41" i="21"/>
  <c r="J41" i="21"/>
  <c r="K41" i="21"/>
  <c r="L41" i="21"/>
  <c r="M41" i="21"/>
  <c r="N41" i="21"/>
  <c r="O41" i="21"/>
  <c r="P41" i="21"/>
  <c r="Q41" i="21"/>
  <c r="R41" i="21"/>
  <c r="S41" i="21"/>
  <c r="T41" i="21"/>
  <c r="U41" i="21"/>
  <c r="V41" i="21"/>
  <c r="W41" i="21"/>
  <c r="E42" i="21"/>
  <c r="F42" i="21"/>
  <c r="G42" i="21"/>
  <c r="H42" i="21"/>
  <c r="I42" i="21"/>
  <c r="J42" i="21"/>
  <c r="K42" i="21"/>
  <c r="L42" i="21"/>
  <c r="M42" i="21"/>
  <c r="N42" i="21"/>
  <c r="O42" i="21"/>
  <c r="P42" i="21"/>
  <c r="Q42" i="21"/>
  <c r="R42" i="21"/>
  <c r="S42" i="21"/>
  <c r="T42" i="21"/>
  <c r="U42" i="21"/>
  <c r="V42" i="21"/>
  <c r="W42" i="21"/>
  <c r="E43" i="21"/>
  <c r="F43" i="21"/>
  <c r="G43" i="21"/>
  <c r="H43" i="21"/>
  <c r="I43" i="21"/>
  <c r="J43" i="21"/>
  <c r="K43" i="21"/>
  <c r="L43" i="21"/>
  <c r="M43" i="21"/>
  <c r="N43" i="21"/>
  <c r="O43" i="21"/>
  <c r="P43" i="21"/>
  <c r="Q43" i="21"/>
  <c r="R43" i="21"/>
  <c r="S43" i="21"/>
  <c r="T43" i="21"/>
  <c r="U43" i="21"/>
  <c r="V43" i="21"/>
  <c r="W43" i="21"/>
  <c r="E44" i="21"/>
  <c r="F44" i="21"/>
  <c r="G44" i="21"/>
  <c r="H44" i="21"/>
  <c r="I44" i="21"/>
  <c r="J44" i="21"/>
  <c r="K44" i="21"/>
  <c r="L44" i="21"/>
  <c r="M44" i="21"/>
  <c r="N44" i="21"/>
  <c r="O44" i="21"/>
  <c r="P44" i="21"/>
  <c r="Q44" i="21"/>
  <c r="R44" i="21"/>
  <c r="S44" i="21"/>
  <c r="T44" i="21"/>
  <c r="U44" i="21"/>
  <c r="V44" i="21"/>
  <c r="W44" i="21"/>
  <c r="E45" i="21"/>
  <c r="F45" i="21"/>
  <c r="G45" i="21"/>
  <c r="H45" i="21"/>
  <c r="I45" i="21"/>
  <c r="J45" i="21"/>
  <c r="K45" i="21"/>
  <c r="L45" i="21"/>
  <c r="M45" i="21"/>
  <c r="N45" i="21"/>
  <c r="O45" i="21"/>
  <c r="P45" i="21"/>
  <c r="Q45" i="21"/>
  <c r="R45" i="21"/>
  <c r="S45" i="21"/>
  <c r="T45" i="21"/>
  <c r="U45" i="21"/>
  <c r="V45" i="21"/>
  <c r="W45" i="21"/>
  <c r="E46" i="21"/>
  <c r="F46" i="21"/>
  <c r="G46" i="21"/>
  <c r="H46" i="21"/>
  <c r="I46" i="21"/>
  <c r="J46" i="21"/>
  <c r="K46" i="21"/>
  <c r="L46" i="21"/>
  <c r="M46" i="21"/>
  <c r="N46" i="21"/>
  <c r="O46" i="21"/>
  <c r="P46" i="21"/>
  <c r="Q46" i="21"/>
  <c r="R46" i="21"/>
  <c r="S46" i="21"/>
  <c r="T46" i="21"/>
  <c r="U46" i="21"/>
  <c r="V46" i="21"/>
  <c r="W46" i="21"/>
  <c r="E47" i="21"/>
  <c r="F47" i="21"/>
  <c r="G47" i="21"/>
  <c r="H47" i="21"/>
  <c r="I47" i="21"/>
  <c r="J47" i="21"/>
  <c r="K47" i="21"/>
  <c r="L47" i="21"/>
  <c r="M47" i="21"/>
  <c r="N47" i="21"/>
  <c r="O47" i="21"/>
  <c r="P47" i="21"/>
  <c r="Q47" i="21"/>
  <c r="R47" i="21"/>
  <c r="S47" i="21"/>
  <c r="T47" i="21"/>
  <c r="U47" i="21"/>
  <c r="V47" i="21"/>
  <c r="W47" i="21"/>
  <c r="E48" i="21"/>
  <c r="F48" i="21"/>
  <c r="G48" i="21"/>
  <c r="H48" i="21"/>
  <c r="I48" i="21"/>
  <c r="J48" i="21"/>
  <c r="K48" i="21"/>
  <c r="L48" i="21"/>
  <c r="M48" i="21"/>
  <c r="N48" i="21"/>
  <c r="O48" i="21"/>
  <c r="P48" i="21"/>
  <c r="Q48" i="21"/>
  <c r="R48" i="21"/>
  <c r="S48" i="21"/>
  <c r="T48" i="21"/>
  <c r="U48" i="21"/>
  <c r="V48" i="21"/>
  <c r="W48" i="21"/>
  <c r="E49" i="21"/>
  <c r="F49" i="21"/>
  <c r="G49" i="21"/>
  <c r="H49" i="21"/>
  <c r="I49" i="21"/>
  <c r="J49" i="21"/>
  <c r="K49" i="21"/>
  <c r="L49" i="21"/>
  <c r="M49" i="21"/>
  <c r="N49" i="21"/>
  <c r="O49" i="21"/>
  <c r="P49" i="21"/>
  <c r="Q49" i="21"/>
  <c r="R49" i="21"/>
  <c r="S49" i="21"/>
  <c r="T49" i="21"/>
  <c r="U49" i="21"/>
  <c r="V49" i="21"/>
  <c r="W49" i="21"/>
  <c r="E50" i="21"/>
  <c r="F50" i="21"/>
  <c r="G50" i="21"/>
  <c r="H50" i="21"/>
  <c r="I50" i="21"/>
  <c r="J50" i="21"/>
  <c r="K50" i="21"/>
  <c r="L50" i="21"/>
  <c r="M50" i="21"/>
  <c r="N50" i="21"/>
  <c r="O50" i="21"/>
  <c r="P50" i="21"/>
  <c r="Q50" i="21"/>
  <c r="R50" i="21"/>
  <c r="S50" i="21"/>
  <c r="T50" i="21"/>
  <c r="U50" i="21"/>
  <c r="V50" i="21"/>
  <c r="W50" i="21"/>
  <c r="E51" i="21"/>
  <c r="F51" i="21"/>
  <c r="G51" i="21"/>
  <c r="H51" i="21"/>
  <c r="I51" i="21"/>
  <c r="J51" i="21"/>
  <c r="K51" i="21"/>
  <c r="L51" i="21"/>
  <c r="M51" i="21"/>
  <c r="N51" i="21"/>
  <c r="O51" i="21"/>
  <c r="P51" i="21"/>
  <c r="Q51" i="21"/>
  <c r="R51" i="21"/>
  <c r="S51" i="21"/>
  <c r="T51" i="21"/>
  <c r="U51" i="21"/>
  <c r="V51" i="21"/>
  <c r="W51" i="21"/>
  <c r="E52" i="21"/>
  <c r="F52" i="21"/>
  <c r="G52" i="21"/>
  <c r="H52" i="21"/>
  <c r="I52" i="21"/>
  <c r="J52" i="21"/>
  <c r="K52" i="21"/>
  <c r="L52" i="21"/>
  <c r="M52" i="21"/>
  <c r="N52" i="21"/>
  <c r="O52" i="21"/>
  <c r="P52" i="21"/>
  <c r="Q52" i="21"/>
  <c r="R52" i="21"/>
  <c r="S52" i="21"/>
  <c r="T52" i="21"/>
  <c r="U52" i="21"/>
  <c r="V52" i="21"/>
  <c r="W52" i="21"/>
  <c r="E53" i="21"/>
  <c r="F53" i="21"/>
  <c r="G53" i="21"/>
  <c r="H53" i="21"/>
  <c r="I53" i="21"/>
  <c r="J53" i="21"/>
  <c r="K53" i="21"/>
  <c r="L53" i="21"/>
  <c r="M53" i="21"/>
  <c r="N53" i="21"/>
  <c r="O53" i="21"/>
  <c r="P53" i="21"/>
  <c r="Q53" i="21"/>
  <c r="R53" i="21"/>
  <c r="S53" i="21"/>
  <c r="T53" i="21"/>
  <c r="U53" i="21"/>
  <c r="V53" i="21"/>
  <c r="W53" i="21"/>
  <c r="E54" i="21"/>
  <c r="F54" i="21"/>
  <c r="G54" i="21"/>
  <c r="H54" i="21"/>
  <c r="I54" i="21"/>
  <c r="J54" i="21"/>
  <c r="K54" i="21"/>
  <c r="L54" i="21"/>
  <c r="M54" i="21"/>
  <c r="N54" i="21"/>
  <c r="O54" i="21"/>
  <c r="P54" i="21"/>
  <c r="Q54" i="21"/>
  <c r="R54" i="21"/>
  <c r="S54" i="21"/>
  <c r="T54" i="21"/>
  <c r="U54" i="21"/>
  <c r="V54" i="21"/>
  <c r="W54" i="21"/>
  <c r="E55" i="21"/>
  <c r="F55" i="21"/>
  <c r="G55" i="21"/>
  <c r="H55" i="21"/>
  <c r="I55" i="21"/>
  <c r="J55" i="21"/>
  <c r="K55" i="21"/>
  <c r="L55" i="21"/>
  <c r="M55" i="21"/>
  <c r="N55" i="21"/>
  <c r="O55" i="21"/>
  <c r="P55" i="21"/>
  <c r="Q55" i="21"/>
  <c r="R55" i="21"/>
  <c r="S55" i="21"/>
  <c r="T55" i="21"/>
  <c r="U55" i="21"/>
  <c r="V55" i="21"/>
  <c r="W55" i="21"/>
  <c r="E56" i="21"/>
  <c r="F56" i="21"/>
  <c r="G56" i="21"/>
  <c r="H56" i="21"/>
  <c r="I56" i="21"/>
  <c r="J56" i="21"/>
  <c r="K56" i="21"/>
  <c r="L56" i="21"/>
  <c r="M56" i="21"/>
  <c r="N56" i="21"/>
  <c r="O56" i="21"/>
  <c r="P56" i="21"/>
  <c r="Q56" i="21"/>
  <c r="R56" i="21"/>
  <c r="S56" i="21"/>
  <c r="T56" i="21"/>
  <c r="U56" i="21"/>
  <c r="V56" i="21"/>
  <c r="W56" i="21"/>
  <c r="E57" i="21"/>
  <c r="F57" i="21"/>
  <c r="G57" i="21"/>
  <c r="H57" i="21"/>
  <c r="I57" i="21"/>
  <c r="J57" i="21"/>
  <c r="K57" i="21"/>
  <c r="L57" i="21"/>
  <c r="M57" i="21"/>
  <c r="N57" i="21"/>
  <c r="O57" i="21"/>
  <c r="P57" i="21"/>
  <c r="Q57" i="21"/>
  <c r="R57" i="21"/>
  <c r="S57" i="21"/>
  <c r="T57" i="21"/>
  <c r="U57" i="21"/>
  <c r="V57" i="21"/>
  <c r="W57" i="21"/>
  <c r="E58" i="21"/>
  <c r="F58" i="21"/>
  <c r="G58" i="21"/>
  <c r="H58" i="21"/>
  <c r="I58" i="21"/>
  <c r="J58" i="21"/>
  <c r="K58" i="21"/>
  <c r="L58" i="21"/>
  <c r="M58" i="21"/>
  <c r="N58" i="21"/>
  <c r="O58" i="21"/>
  <c r="P58" i="21"/>
  <c r="Q58" i="21"/>
  <c r="R58" i="21"/>
  <c r="S58" i="21"/>
  <c r="T58" i="21"/>
  <c r="U58" i="21"/>
  <c r="V58" i="21"/>
  <c r="W58" i="21"/>
  <c r="E59" i="21"/>
  <c r="F59" i="21"/>
  <c r="G59" i="21"/>
  <c r="H59" i="21"/>
  <c r="I59" i="21"/>
  <c r="J59" i="21"/>
  <c r="K59" i="21"/>
  <c r="L59" i="21"/>
  <c r="M59" i="21"/>
  <c r="N59" i="21"/>
  <c r="O59" i="21"/>
  <c r="P59" i="21"/>
  <c r="Q59" i="21"/>
  <c r="R59" i="21"/>
  <c r="S59" i="21"/>
  <c r="T59" i="21"/>
  <c r="U59" i="21"/>
  <c r="V59" i="21"/>
  <c r="W59" i="21"/>
  <c r="E60" i="21"/>
  <c r="F60" i="21"/>
  <c r="G60" i="21"/>
  <c r="H60" i="21"/>
  <c r="I60" i="21"/>
  <c r="J60" i="21"/>
  <c r="K60" i="21"/>
  <c r="L60" i="21"/>
  <c r="M60" i="21"/>
  <c r="N60" i="21"/>
  <c r="O60" i="21"/>
  <c r="P60" i="21"/>
  <c r="Q60" i="21"/>
  <c r="R60" i="21"/>
  <c r="S60" i="21"/>
  <c r="T60" i="21"/>
  <c r="U60" i="21"/>
  <c r="V60" i="21"/>
  <c r="W60" i="21"/>
  <c r="E61" i="21"/>
  <c r="F61" i="21"/>
  <c r="G61" i="21"/>
  <c r="H61" i="21"/>
  <c r="I61" i="21"/>
  <c r="J61" i="21"/>
  <c r="K61" i="21"/>
  <c r="L61" i="21"/>
  <c r="M61" i="21"/>
  <c r="N61" i="21"/>
  <c r="O61" i="21"/>
  <c r="P61" i="21"/>
  <c r="Q61" i="21"/>
  <c r="R61" i="21"/>
  <c r="S61" i="21"/>
  <c r="T61" i="21"/>
  <c r="U61" i="21"/>
  <c r="V61" i="21"/>
  <c r="W61" i="21"/>
  <c r="E62" i="21"/>
  <c r="F62" i="21"/>
  <c r="G62" i="21"/>
  <c r="H62" i="21"/>
  <c r="I62" i="21"/>
  <c r="J62" i="21"/>
  <c r="K62" i="21"/>
  <c r="L62" i="21"/>
  <c r="M62" i="21"/>
  <c r="N62" i="21"/>
  <c r="O62" i="21"/>
  <c r="P62" i="21"/>
  <c r="Q62" i="21"/>
  <c r="R62" i="21"/>
  <c r="S62" i="21"/>
  <c r="T62" i="21"/>
  <c r="U62" i="21"/>
  <c r="V62" i="21"/>
  <c r="W62" i="21"/>
  <c r="E63" i="21"/>
  <c r="F63" i="21"/>
  <c r="G63" i="21"/>
  <c r="H63" i="21"/>
  <c r="I63" i="21"/>
  <c r="J63" i="21"/>
  <c r="K63" i="21"/>
  <c r="L63" i="21"/>
  <c r="M63" i="21"/>
  <c r="N63" i="21"/>
  <c r="O63" i="21"/>
  <c r="P63" i="21"/>
  <c r="Q63" i="21"/>
  <c r="R63" i="21"/>
  <c r="S63" i="21"/>
  <c r="T63" i="21"/>
  <c r="U63" i="21"/>
  <c r="V63" i="21"/>
  <c r="W63" i="21"/>
  <c r="E64" i="21"/>
  <c r="F64" i="21"/>
  <c r="G64" i="21"/>
  <c r="H64" i="21"/>
  <c r="I64" i="21"/>
  <c r="J64" i="21"/>
  <c r="K64" i="21"/>
  <c r="L64" i="21"/>
  <c r="M64" i="21"/>
  <c r="N64" i="21"/>
  <c r="O64" i="21"/>
  <c r="P64" i="21"/>
  <c r="Q64" i="21"/>
  <c r="R64" i="21"/>
  <c r="S64" i="21"/>
  <c r="T64" i="21"/>
  <c r="U64" i="21"/>
  <c r="V64" i="21"/>
  <c r="W64" i="21"/>
  <c r="E65" i="21"/>
  <c r="F65" i="21"/>
  <c r="G65" i="21"/>
  <c r="H65" i="21"/>
  <c r="I65" i="21"/>
  <c r="J65" i="21"/>
  <c r="K65" i="21"/>
  <c r="L65" i="21"/>
  <c r="M65" i="21"/>
  <c r="N65" i="21"/>
  <c r="O65" i="21"/>
  <c r="P65" i="21"/>
  <c r="Q65" i="21"/>
  <c r="R65" i="21"/>
  <c r="S65" i="21"/>
  <c r="T65" i="21"/>
  <c r="U65" i="21"/>
  <c r="V65" i="21"/>
  <c r="W65" i="21"/>
  <c r="E66" i="21"/>
  <c r="F66" i="21"/>
  <c r="G66" i="21"/>
  <c r="H66" i="21"/>
  <c r="I66" i="21"/>
  <c r="J66" i="21"/>
  <c r="K66" i="21"/>
  <c r="L66" i="21"/>
  <c r="M66" i="21"/>
  <c r="N66" i="21"/>
  <c r="O66" i="21"/>
  <c r="P66" i="21"/>
  <c r="Q66" i="21"/>
  <c r="R66" i="21"/>
  <c r="S66" i="21"/>
  <c r="T66" i="21"/>
  <c r="U66" i="21"/>
  <c r="V66" i="21"/>
  <c r="W66" i="21"/>
  <c r="E67" i="21"/>
  <c r="F67" i="21"/>
  <c r="G67" i="21"/>
  <c r="H67" i="21"/>
  <c r="I67" i="21"/>
  <c r="J67" i="21"/>
  <c r="K67" i="21"/>
  <c r="L67" i="21"/>
  <c r="M67" i="21"/>
  <c r="N67" i="21"/>
  <c r="O67" i="21"/>
  <c r="P67" i="21"/>
  <c r="Q67" i="21"/>
  <c r="R67" i="21"/>
  <c r="S67" i="21"/>
  <c r="T67" i="21"/>
  <c r="U67" i="21"/>
  <c r="V67" i="21"/>
  <c r="W67" i="21"/>
  <c r="E68" i="21"/>
  <c r="F68" i="21"/>
  <c r="G68" i="21"/>
  <c r="H68" i="21"/>
  <c r="I68" i="21"/>
  <c r="J68" i="21"/>
  <c r="K68" i="21"/>
  <c r="L68" i="21"/>
  <c r="M68" i="21"/>
  <c r="N68" i="21"/>
  <c r="O68" i="21"/>
  <c r="P68" i="21"/>
  <c r="Q68" i="21"/>
  <c r="R68" i="21"/>
  <c r="S68" i="21"/>
  <c r="T68" i="21"/>
  <c r="U68" i="21"/>
  <c r="V68" i="21"/>
  <c r="W68" i="21"/>
  <c r="E69" i="21"/>
  <c r="F69" i="21"/>
  <c r="G69" i="21"/>
  <c r="H69" i="21"/>
  <c r="I69" i="21"/>
  <c r="J69" i="21"/>
  <c r="K69" i="21"/>
  <c r="L69" i="21"/>
  <c r="M69" i="21"/>
  <c r="N69" i="21"/>
  <c r="O69" i="21"/>
  <c r="P69" i="21"/>
  <c r="Q69" i="21"/>
  <c r="R69" i="21"/>
  <c r="S69" i="21"/>
  <c r="T69" i="21"/>
  <c r="U69" i="21"/>
  <c r="V69" i="21"/>
  <c r="W69" i="21"/>
  <c r="E70" i="21"/>
  <c r="F70" i="21"/>
  <c r="G70" i="21"/>
  <c r="H70" i="21"/>
  <c r="I70" i="21"/>
  <c r="J70" i="21"/>
  <c r="K70" i="21"/>
  <c r="L70" i="21"/>
  <c r="M70" i="21"/>
  <c r="N70" i="21"/>
  <c r="O70" i="21"/>
  <c r="P70" i="21"/>
  <c r="Q70" i="21"/>
  <c r="R70" i="21"/>
  <c r="S70" i="21"/>
  <c r="T70" i="21"/>
  <c r="U70" i="21"/>
  <c r="V70" i="21"/>
  <c r="W70" i="21"/>
  <c r="E71" i="21"/>
  <c r="F71" i="21"/>
  <c r="G71" i="21"/>
  <c r="H71" i="21"/>
  <c r="I71" i="21"/>
  <c r="J71" i="21"/>
  <c r="K71" i="21"/>
  <c r="L71" i="21"/>
  <c r="M71" i="21"/>
  <c r="N71" i="21"/>
  <c r="O71" i="21"/>
  <c r="P71" i="21"/>
  <c r="Q71" i="21"/>
  <c r="R71" i="21"/>
  <c r="S71" i="21"/>
  <c r="T71" i="21"/>
  <c r="U71" i="21"/>
  <c r="V71" i="21"/>
  <c r="W71" i="21"/>
  <c r="E72" i="21"/>
  <c r="F72" i="21"/>
  <c r="G72" i="21"/>
  <c r="H72" i="21"/>
  <c r="I72" i="21"/>
  <c r="J72" i="21"/>
  <c r="K72" i="21"/>
  <c r="L72" i="21"/>
  <c r="M72" i="21"/>
  <c r="N72" i="21"/>
  <c r="O72" i="21"/>
  <c r="P72" i="21"/>
  <c r="Q72" i="21"/>
  <c r="R72" i="21"/>
  <c r="S72" i="21"/>
  <c r="T72" i="21"/>
  <c r="U72" i="21"/>
  <c r="V72" i="21"/>
  <c r="W72" i="21"/>
  <c r="E73" i="21"/>
  <c r="F73" i="21"/>
  <c r="G73" i="21"/>
  <c r="H73" i="21"/>
  <c r="I73" i="21"/>
  <c r="J73" i="21"/>
  <c r="K73" i="21"/>
  <c r="L73" i="21"/>
  <c r="M73" i="21"/>
  <c r="N73" i="21"/>
  <c r="O73" i="21"/>
  <c r="P73" i="21"/>
  <c r="Q73" i="21"/>
  <c r="R73" i="21"/>
  <c r="S73" i="21"/>
  <c r="T73" i="21"/>
  <c r="U73" i="21"/>
  <c r="V73" i="21"/>
  <c r="W73" i="21"/>
  <c r="E74" i="21"/>
  <c r="F74" i="21"/>
  <c r="G74" i="21"/>
  <c r="H74" i="21"/>
  <c r="I74" i="21"/>
  <c r="J74" i="21"/>
  <c r="K74" i="21"/>
  <c r="L74" i="21"/>
  <c r="M74" i="21"/>
  <c r="N74" i="21"/>
  <c r="O74" i="21"/>
  <c r="P74" i="21"/>
  <c r="Q74" i="21"/>
  <c r="R74" i="21"/>
  <c r="S74" i="21"/>
  <c r="T74" i="21"/>
  <c r="U74" i="21"/>
  <c r="V74" i="21"/>
  <c r="W74" i="21"/>
  <c r="E75" i="21"/>
  <c r="F75" i="21"/>
  <c r="G75" i="21"/>
  <c r="H75" i="21"/>
  <c r="I75" i="21"/>
  <c r="J75" i="21"/>
  <c r="K75" i="21"/>
  <c r="L75" i="21"/>
  <c r="M75" i="21"/>
  <c r="N75" i="21"/>
  <c r="O75" i="21"/>
  <c r="P75" i="21"/>
  <c r="Q75" i="21"/>
  <c r="R75" i="21"/>
  <c r="S75" i="21"/>
  <c r="T75" i="21"/>
  <c r="U75" i="21"/>
  <c r="V75" i="21"/>
  <c r="W75" i="21"/>
  <c r="E76" i="21"/>
  <c r="F76" i="21"/>
  <c r="G76" i="21"/>
  <c r="H76" i="21"/>
  <c r="I76" i="21"/>
  <c r="J76" i="21"/>
  <c r="K76" i="21"/>
  <c r="L76" i="21"/>
  <c r="M76" i="21"/>
  <c r="N76" i="21"/>
  <c r="O76" i="21"/>
  <c r="P76" i="21"/>
  <c r="Q76" i="21"/>
  <c r="R76" i="21"/>
  <c r="S76" i="21"/>
  <c r="T76" i="21"/>
  <c r="U76" i="21"/>
  <c r="V76" i="21"/>
  <c r="W76" i="21"/>
  <c r="E77" i="21"/>
  <c r="F77" i="21"/>
  <c r="G77" i="21"/>
  <c r="H77" i="21"/>
  <c r="I77" i="21"/>
  <c r="J77" i="21"/>
  <c r="K77" i="21"/>
  <c r="L77" i="21"/>
  <c r="M77" i="21"/>
  <c r="N77" i="21"/>
  <c r="O77" i="21"/>
  <c r="P77" i="21"/>
  <c r="Q77" i="21"/>
  <c r="R77" i="21"/>
  <c r="S77" i="21"/>
  <c r="T77" i="21"/>
  <c r="U77" i="21"/>
  <c r="V77" i="21"/>
  <c r="W77" i="21"/>
  <c r="E78" i="21"/>
  <c r="F78" i="21"/>
  <c r="G78" i="21"/>
  <c r="H78" i="21"/>
  <c r="I78" i="21"/>
  <c r="J78" i="21"/>
  <c r="K78" i="21"/>
  <c r="L78" i="21"/>
  <c r="M78" i="21"/>
  <c r="N78" i="21"/>
  <c r="O78" i="21"/>
  <c r="P78" i="21"/>
  <c r="Q78" i="21"/>
  <c r="R78" i="21"/>
  <c r="S78" i="21"/>
  <c r="T78" i="21"/>
  <c r="U78" i="21"/>
  <c r="V78" i="21"/>
  <c r="W78" i="21"/>
  <c r="E79" i="21"/>
  <c r="F79" i="21"/>
  <c r="G79" i="21"/>
  <c r="H79" i="21"/>
  <c r="I79" i="21"/>
  <c r="J79" i="21"/>
  <c r="K79" i="21"/>
  <c r="L79" i="21"/>
  <c r="M79" i="21"/>
  <c r="N79" i="21"/>
  <c r="O79" i="21"/>
  <c r="P79" i="21"/>
  <c r="Q79" i="21"/>
  <c r="R79" i="21"/>
  <c r="S79" i="21"/>
  <c r="T79" i="21"/>
  <c r="U79" i="21"/>
  <c r="V79" i="21"/>
  <c r="W79" i="21"/>
  <c r="E80" i="21"/>
  <c r="F80" i="21"/>
  <c r="G80" i="21"/>
  <c r="H80" i="21"/>
  <c r="I80" i="21"/>
  <c r="J80" i="21"/>
  <c r="K80" i="21"/>
  <c r="L80" i="21"/>
  <c r="M80" i="21"/>
  <c r="N80" i="21"/>
  <c r="O80" i="21"/>
  <c r="P80" i="21"/>
  <c r="Q80" i="21"/>
  <c r="R80" i="21"/>
  <c r="S80" i="21"/>
  <c r="T80" i="21"/>
  <c r="U80" i="21"/>
  <c r="V80" i="21"/>
  <c r="W80" i="21"/>
  <c r="E81" i="21"/>
  <c r="F81" i="21"/>
  <c r="G81" i="21"/>
  <c r="H81" i="21"/>
  <c r="I81" i="21"/>
  <c r="J81" i="21"/>
  <c r="K81" i="21"/>
  <c r="L81" i="21"/>
  <c r="M81" i="21"/>
  <c r="N81" i="21"/>
  <c r="O81" i="21"/>
  <c r="P81" i="21"/>
  <c r="Q81" i="21"/>
  <c r="R81" i="21"/>
  <c r="S81" i="21"/>
  <c r="T81" i="21"/>
  <c r="U81" i="21"/>
  <c r="V81" i="21"/>
  <c r="W81" i="21"/>
  <c r="E82" i="21"/>
  <c r="F82" i="21"/>
  <c r="G82" i="21"/>
  <c r="H82" i="21"/>
  <c r="I82" i="21"/>
  <c r="J82" i="21"/>
  <c r="K82" i="21"/>
  <c r="L82" i="21"/>
  <c r="M82" i="21"/>
  <c r="N82" i="21"/>
  <c r="O82" i="21"/>
  <c r="P82" i="21"/>
  <c r="Q82" i="21"/>
  <c r="R82" i="21"/>
  <c r="S82" i="21"/>
  <c r="T82" i="21"/>
  <c r="U82" i="21"/>
  <c r="V82" i="21"/>
  <c r="W82" i="21"/>
  <c r="E83" i="21"/>
  <c r="F83" i="21"/>
  <c r="G83" i="21"/>
  <c r="H83" i="21"/>
  <c r="I83" i="21"/>
  <c r="J83" i="21"/>
  <c r="K83" i="21"/>
  <c r="L83" i="21"/>
  <c r="M83" i="21"/>
  <c r="N83" i="21"/>
  <c r="O83" i="21"/>
  <c r="P83" i="21"/>
  <c r="Q83" i="21"/>
  <c r="R83" i="21"/>
  <c r="S83" i="21"/>
  <c r="T83" i="21"/>
  <c r="U83" i="21"/>
  <c r="V83" i="21"/>
  <c r="W83" i="21"/>
  <c r="E84" i="21"/>
  <c r="F84" i="21"/>
  <c r="G84" i="21"/>
  <c r="H84" i="21"/>
  <c r="I84" i="21"/>
  <c r="J84" i="21"/>
  <c r="K84" i="21"/>
  <c r="L84" i="21"/>
  <c r="M84" i="21"/>
  <c r="N84" i="21"/>
  <c r="O84" i="21"/>
  <c r="P84" i="21"/>
  <c r="Q84" i="21"/>
  <c r="R84" i="21"/>
  <c r="S84" i="21"/>
  <c r="T84" i="21"/>
  <c r="U84" i="21"/>
  <c r="V84" i="21"/>
  <c r="W84" i="21"/>
  <c r="E85" i="21"/>
  <c r="F85" i="21"/>
  <c r="G85" i="21"/>
  <c r="H85" i="21"/>
  <c r="I85" i="21"/>
  <c r="J85" i="21"/>
  <c r="K85" i="21"/>
  <c r="L85" i="21"/>
  <c r="M85" i="21"/>
  <c r="N85" i="21"/>
  <c r="O85" i="21"/>
  <c r="P85" i="21"/>
  <c r="Q85" i="21"/>
  <c r="R85" i="21"/>
  <c r="S85" i="21"/>
  <c r="T85" i="21"/>
  <c r="U85" i="21"/>
  <c r="V85" i="21"/>
  <c r="W85" i="21"/>
  <c r="E86" i="21"/>
  <c r="F86" i="21"/>
  <c r="G86" i="21"/>
  <c r="H86" i="21"/>
  <c r="I86" i="21"/>
  <c r="J86" i="21"/>
  <c r="K86" i="21"/>
  <c r="L86" i="21"/>
  <c r="M86" i="21"/>
  <c r="N86" i="21"/>
  <c r="O86" i="21"/>
  <c r="P86" i="21"/>
  <c r="Q86" i="21"/>
  <c r="R86" i="21"/>
  <c r="S86" i="21"/>
  <c r="T86" i="21"/>
  <c r="U86" i="21"/>
  <c r="V86" i="21"/>
  <c r="W86" i="21"/>
  <c r="E87" i="21"/>
  <c r="F87" i="21"/>
  <c r="G87" i="21"/>
  <c r="H87" i="21"/>
  <c r="I87" i="21"/>
  <c r="J87" i="21"/>
  <c r="K87" i="21"/>
  <c r="L87" i="21"/>
  <c r="M87" i="21"/>
  <c r="N87" i="21"/>
  <c r="O87" i="21"/>
  <c r="P87" i="21"/>
  <c r="Q87" i="21"/>
  <c r="R87" i="21"/>
  <c r="S87" i="21"/>
  <c r="T87" i="21"/>
  <c r="U87" i="21"/>
  <c r="V87" i="21"/>
  <c r="W87" i="21"/>
  <c r="X9" i="21"/>
  <c r="X10" i="21"/>
  <c r="X11" i="21"/>
  <c r="X12" i="21"/>
  <c r="X13" i="21"/>
  <c r="X14" i="21"/>
  <c r="X15" i="21"/>
  <c r="X16" i="21"/>
  <c r="X17" i="21"/>
  <c r="X18" i="21"/>
  <c r="X19" i="21"/>
  <c r="X20" i="21"/>
  <c r="X21" i="21"/>
  <c r="X22" i="21"/>
  <c r="X23" i="21"/>
  <c r="X24" i="21"/>
  <c r="X25" i="21"/>
  <c r="X26" i="21"/>
  <c r="X27" i="21"/>
  <c r="X28" i="21"/>
  <c r="X29" i="21"/>
  <c r="X30" i="21"/>
  <c r="X31" i="21"/>
  <c r="X32" i="21"/>
  <c r="X33" i="21"/>
  <c r="X34" i="21"/>
  <c r="X35" i="21"/>
  <c r="X36" i="21"/>
  <c r="X37" i="21"/>
  <c r="X38" i="21"/>
  <c r="X39" i="21"/>
  <c r="X40" i="21"/>
  <c r="X41" i="21"/>
  <c r="X42" i="21"/>
  <c r="X43" i="21"/>
  <c r="X44" i="21"/>
  <c r="X45" i="21"/>
  <c r="X46" i="21"/>
  <c r="X47" i="21"/>
  <c r="X48" i="21"/>
  <c r="X49" i="21"/>
  <c r="X50" i="21"/>
  <c r="X51" i="21"/>
  <c r="X52" i="21"/>
  <c r="X53" i="21"/>
  <c r="X54" i="21"/>
  <c r="X55" i="21"/>
  <c r="X56" i="21"/>
  <c r="X57" i="21"/>
  <c r="X58" i="21"/>
  <c r="X59" i="21"/>
  <c r="X60" i="21"/>
  <c r="X61" i="21"/>
  <c r="X62" i="21"/>
  <c r="X63" i="21"/>
  <c r="X64" i="21"/>
  <c r="X65" i="21"/>
  <c r="X66" i="21"/>
  <c r="X67" i="21"/>
  <c r="X68" i="21"/>
  <c r="X69" i="21"/>
  <c r="X70" i="21"/>
  <c r="X71" i="21"/>
  <c r="X72" i="21"/>
  <c r="X73" i="21"/>
  <c r="X74" i="21"/>
  <c r="X75" i="21"/>
  <c r="X76" i="21"/>
  <c r="X77" i="21"/>
  <c r="X78" i="21"/>
  <c r="X79" i="21"/>
  <c r="X80" i="21"/>
  <c r="X81" i="21"/>
  <c r="X82" i="21"/>
  <c r="X83" i="21"/>
  <c r="X84" i="21"/>
  <c r="X85" i="21"/>
  <c r="X86" i="21"/>
  <c r="X87" i="21"/>
  <c r="Y42" i="21"/>
  <c r="Y43" i="21"/>
  <c r="Y44" i="21"/>
  <c r="Y45" i="21"/>
  <c r="Y46" i="21"/>
  <c r="Y47" i="21"/>
  <c r="Y48" i="21"/>
  <c r="Y49" i="21"/>
  <c r="Y50" i="21"/>
  <c r="Y55" i="21"/>
  <c r="Y56" i="21"/>
  <c r="Y57" i="21"/>
  <c r="Y66" i="21"/>
  <c r="Y67" i="21"/>
  <c r="Y68" i="21"/>
  <c r="Y69" i="21"/>
  <c r="Y70" i="21"/>
  <c r="Y71" i="21"/>
  <c r="Y72" i="21"/>
  <c r="Y73" i="21"/>
  <c r="Y74" i="21"/>
  <c r="Y79" i="21"/>
  <c r="Y80" i="21"/>
  <c r="Y81" i="21"/>
  <c r="Y82" i="21"/>
  <c r="E8" i="21"/>
  <c r="E8" i="10"/>
  <c r="Y41" i="10"/>
  <c r="Y42" i="10"/>
  <c r="Y44" i="10"/>
  <c r="Y45" i="10"/>
  <c r="Y46" i="10"/>
  <c r="Y47" i="10"/>
  <c r="Y49" i="10"/>
  <c r="Y52" i="10"/>
  <c r="Y54" i="10"/>
  <c r="Y55" i="10"/>
  <c r="Y56" i="10"/>
  <c r="Y57" i="10"/>
  <c r="Y59" i="10"/>
  <c r="Y61" i="10"/>
  <c r="Y62" i="10"/>
  <c r="Y63" i="10"/>
  <c r="Y65" i="10"/>
  <c r="Y66" i="10"/>
  <c r="Y67" i="10"/>
  <c r="Y68" i="10"/>
  <c r="Y69" i="10"/>
  <c r="Y70" i="10"/>
  <c r="Y71" i="10"/>
  <c r="Y73" i="10"/>
  <c r="Y74" i="10"/>
  <c r="Y75" i="10"/>
  <c r="Y76" i="10"/>
  <c r="Y77" i="10"/>
  <c r="Y78" i="10"/>
  <c r="Y79" i="10"/>
  <c r="Y80" i="10"/>
  <c r="Y81" i="10"/>
  <c r="Y85" i="10"/>
  <c r="Y86" i="10"/>
  <c r="Y87" i="10"/>
  <c r="Y89" i="10"/>
  <c r="Y90" i="10"/>
  <c r="Y91" i="10"/>
  <c r="Y92" i="10"/>
  <c r="Y93" i="10"/>
  <c r="Y94" i="10"/>
  <c r="Y95" i="10"/>
  <c r="Y97" i="10"/>
  <c r="Y98" i="10"/>
  <c r="Y99" i="10"/>
  <c r="Y100" i="10"/>
  <c r="Y101" i="10"/>
  <c r="Y102" i="10"/>
  <c r="Y103" i="10"/>
  <c r="Y104" i="10"/>
  <c r="Y105" i="10"/>
  <c r="Y109" i="10"/>
  <c r="Y110" i="10"/>
  <c r="Y111" i="10"/>
  <c r="Y112" i="10"/>
  <c r="Y113" i="10"/>
  <c r="Y114" i="10"/>
  <c r="Y115" i="10"/>
  <c r="Y116" i="10"/>
  <c r="Y117" i="10"/>
  <c r="Y118" i="10"/>
  <c r="Y119" i="10"/>
  <c r="Y120" i="10"/>
  <c r="Y121" i="10"/>
  <c r="Y122" i="10"/>
  <c r="Y123" i="10"/>
  <c r="Y124" i="10"/>
  <c r="Y125" i="10"/>
  <c r="Y126" i="10"/>
  <c r="Y127" i="10"/>
  <c r="Y128" i="10"/>
  <c r="Y129" i="10"/>
  <c r="X9" i="10"/>
  <c r="X10" i="10"/>
  <c r="X11" i="10"/>
  <c r="X12" i="10"/>
  <c r="X13" i="10"/>
  <c r="X14" i="10"/>
  <c r="X15" i="10"/>
  <c r="X16" i="10"/>
  <c r="X17" i="10"/>
  <c r="X18" i="10"/>
  <c r="X19" i="10"/>
  <c r="X20" i="10"/>
  <c r="X21" i="10"/>
  <c r="X22" i="10"/>
  <c r="X23" i="10"/>
  <c r="X24" i="10"/>
  <c r="X25" i="10"/>
  <c r="X26" i="10"/>
  <c r="X27" i="10"/>
  <c r="X28" i="10"/>
  <c r="X29" i="10"/>
  <c r="X30" i="10"/>
  <c r="X31" i="10"/>
  <c r="X32" i="10"/>
  <c r="X33" i="10"/>
  <c r="X34" i="10"/>
  <c r="X35" i="10"/>
  <c r="X36" i="10"/>
  <c r="X37" i="10"/>
  <c r="X38" i="10"/>
  <c r="X39" i="10"/>
  <c r="X40" i="10"/>
  <c r="X41" i="10"/>
  <c r="X42" i="10"/>
  <c r="X43" i="10"/>
  <c r="X44" i="10"/>
  <c r="X45" i="10"/>
  <c r="X46" i="10"/>
  <c r="X47" i="10"/>
  <c r="X48" i="10"/>
  <c r="X49" i="10"/>
  <c r="X50" i="10"/>
  <c r="X51" i="10"/>
  <c r="X52" i="10"/>
  <c r="X53" i="10"/>
  <c r="X54" i="10"/>
  <c r="X55" i="10"/>
  <c r="X56" i="10"/>
  <c r="X57" i="10"/>
  <c r="X58" i="10"/>
  <c r="X59" i="10"/>
  <c r="X60" i="10"/>
  <c r="X61" i="10"/>
  <c r="X62" i="10"/>
  <c r="X63" i="10"/>
  <c r="X64" i="10"/>
  <c r="X65" i="10"/>
  <c r="X66" i="10"/>
  <c r="X67" i="10"/>
  <c r="X68" i="10"/>
  <c r="X69" i="10"/>
  <c r="X70" i="10"/>
  <c r="X71" i="10"/>
  <c r="X72" i="10"/>
  <c r="X73" i="10"/>
  <c r="X74" i="10"/>
  <c r="X75" i="10"/>
  <c r="X76" i="10"/>
  <c r="X77" i="10"/>
  <c r="X78" i="10"/>
  <c r="X79" i="10"/>
  <c r="X80" i="10"/>
  <c r="X81" i="10"/>
  <c r="X82" i="10"/>
  <c r="X83" i="10"/>
  <c r="X84" i="10"/>
  <c r="X85" i="10"/>
  <c r="X86" i="10"/>
  <c r="X87" i="10"/>
  <c r="X88" i="10"/>
  <c r="X89" i="10"/>
  <c r="X90" i="10"/>
  <c r="X91" i="10"/>
  <c r="X92" i="10"/>
  <c r="X93" i="10"/>
  <c r="X94" i="10"/>
  <c r="X95" i="10"/>
  <c r="X96" i="10"/>
  <c r="X97" i="10"/>
  <c r="X98" i="10"/>
  <c r="X99" i="10"/>
  <c r="X100" i="10"/>
  <c r="X101" i="10"/>
  <c r="X102" i="10"/>
  <c r="X103" i="10"/>
  <c r="X104" i="10"/>
  <c r="X105" i="10"/>
  <c r="X106" i="10"/>
  <c r="X107" i="10"/>
  <c r="X108" i="10"/>
  <c r="X109" i="10"/>
  <c r="X110" i="10"/>
  <c r="X111" i="10"/>
  <c r="X112" i="10"/>
  <c r="X113" i="10"/>
  <c r="X114" i="10"/>
  <c r="X115" i="10"/>
  <c r="X116" i="10"/>
  <c r="X117" i="10"/>
  <c r="X118" i="10"/>
  <c r="X119" i="10"/>
  <c r="X120" i="10"/>
  <c r="X121" i="10"/>
  <c r="X122" i="10"/>
  <c r="X123" i="10"/>
  <c r="X124" i="10"/>
  <c r="X125" i="10"/>
  <c r="X126" i="10"/>
  <c r="X127" i="10"/>
  <c r="X128" i="10"/>
  <c r="X129" i="10"/>
  <c r="X130" i="10"/>
  <c r="X131" i="10"/>
  <c r="X132" i="10"/>
  <c r="X5" i="10"/>
  <c r="M4" i="10"/>
  <c r="K4" i="10"/>
  <c r="F8" i="21"/>
  <c r="G8" i="21"/>
  <c r="H8" i="21"/>
  <c r="I8" i="21"/>
  <c r="J8" i="21"/>
  <c r="K8" i="21"/>
  <c r="L8" i="21"/>
  <c r="M8" i="21"/>
  <c r="N8" i="21"/>
  <c r="O8" i="21"/>
  <c r="P8" i="21"/>
  <c r="Q8" i="21"/>
  <c r="R8" i="21"/>
  <c r="S8" i="21"/>
  <c r="T8" i="21"/>
  <c r="U8" i="21"/>
  <c r="V8" i="21"/>
  <c r="W8" i="21"/>
  <c r="X5" i="21"/>
  <c r="M4" i="21"/>
  <c r="K4" i="21"/>
  <c r="X5" i="22"/>
  <c r="M4" i="22"/>
  <c r="K4" i="22"/>
  <c r="X5" i="23"/>
  <c r="Y37" i="10" l="1"/>
  <c r="Y33" i="10"/>
  <c r="Y32" i="10"/>
  <c r="Y28" i="10"/>
  <c r="Y23" i="10"/>
  <c r="Y22" i="10"/>
  <c r="Y21" i="10"/>
  <c r="Y18" i="10"/>
  <c r="Y29" i="21"/>
  <c r="Y30" i="10"/>
  <c r="Y23" i="21"/>
  <c r="Y20" i="21"/>
  <c r="Y26" i="21"/>
  <c r="Y33" i="21"/>
  <c r="Y31" i="21"/>
  <c r="Y25" i="21"/>
  <c r="Y21" i="21"/>
  <c r="Y18" i="21"/>
  <c r="Y20" i="10"/>
  <c r="Y17" i="10"/>
  <c r="Y9" i="21"/>
  <c r="Y8" i="21"/>
  <c r="Y87" i="21"/>
  <c r="Y86" i="21"/>
  <c r="Y85" i="21"/>
  <c r="Y84" i="21"/>
  <c r="Y83" i="21"/>
  <c r="Y78" i="21"/>
  <c r="Y77" i="21"/>
  <c r="Y76" i="21"/>
  <c r="Y75" i="21"/>
  <c r="Y65" i="21"/>
  <c r="Y64" i="21"/>
  <c r="Y63" i="21"/>
  <c r="Y62" i="21"/>
  <c r="Y61" i="21"/>
  <c r="Y60" i="21"/>
  <c r="Y59" i="21"/>
  <c r="Y58" i="21"/>
  <c r="Y54" i="21"/>
  <c r="Y53" i="21"/>
  <c r="Y52" i="21"/>
  <c r="Y51" i="21"/>
  <c r="Y41" i="21"/>
  <c r="Y40" i="21"/>
  <c r="Y39" i="21"/>
  <c r="Y38" i="21"/>
  <c r="Y37" i="21"/>
  <c r="Y36" i="21"/>
  <c r="Y35" i="21"/>
  <c r="Y34" i="21"/>
  <c r="Y32" i="21"/>
  <c r="Y28" i="21"/>
  <c r="Y27" i="21"/>
  <c r="Y16" i="21"/>
  <c r="Y15" i="21"/>
  <c r="Y14" i="21"/>
  <c r="Y13" i="21"/>
  <c r="Y12" i="21"/>
  <c r="Y11" i="21"/>
  <c r="Y10" i="21"/>
  <c r="Y132" i="10"/>
  <c r="Y131" i="10"/>
  <c r="Y130" i="10"/>
  <c r="Y108" i="10"/>
  <c r="Y107" i="10"/>
  <c r="Y106" i="10"/>
  <c r="Y96" i="10"/>
  <c r="Y88" i="10"/>
  <c r="Y84" i="10"/>
  <c r="Y83" i="10"/>
  <c r="Y82" i="10"/>
  <c r="Y72" i="10"/>
  <c r="Y64" i="10"/>
  <c r="Y60" i="10"/>
  <c r="Y58" i="10"/>
  <c r="Y53" i="10"/>
  <c r="Y51" i="10"/>
  <c r="Y50" i="10"/>
  <c r="Y48" i="10"/>
  <c r="Y43" i="10"/>
  <c r="Y40" i="10"/>
  <c r="Y39" i="10"/>
  <c r="Y36" i="10"/>
  <c r="Y35" i="10"/>
  <c r="Y34" i="10"/>
  <c r="Y31" i="10"/>
  <c r="Y29" i="10"/>
  <c r="Y27" i="10"/>
  <c r="Y26" i="10"/>
  <c r="Y25" i="10"/>
  <c r="Y24" i="10"/>
  <c r="Y19" i="10"/>
  <c r="Y16" i="10"/>
  <c r="Y15" i="10"/>
  <c r="Y14" i="10"/>
  <c r="Y12" i="10"/>
  <c r="Y11" i="10"/>
  <c r="Y10" i="10"/>
  <c r="Y57" i="22"/>
  <c r="Y56" i="22"/>
  <c r="Y55" i="22"/>
  <c r="Y54" i="22"/>
  <c r="Y53" i="22"/>
  <c r="Y52" i="22"/>
  <c r="Y51" i="22"/>
  <c r="Y50" i="22"/>
  <c r="Y49" i="22"/>
  <c r="Y48" i="22"/>
  <c r="Y47" i="22"/>
  <c r="Y46" i="22"/>
  <c r="Y45" i="22"/>
  <c r="Y44" i="22"/>
  <c r="Y43" i="22"/>
  <c r="Y42" i="22"/>
  <c r="Y41" i="22"/>
  <c r="Y40" i="22"/>
  <c r="Y39" i="22"/>
  <c r="Y38" i="22"/>
  <c r="Y37" i="22"/>
  <c r="Y36" i="22"/>
  <c r="Y35" i="22"/>
  <c r="Y34" i="22"/>
  <c r="Y33" i="22"/>
  <c r="Y32" i="22"/>
  <c r="Y31" i="22"/>
  <c r="Y30" i="22"/>
  <c r="Y29" i="22"/>
  <c r="Y28" i="22"/>
  <c r="Y27" i="22"/>
  <c r="Y26" i="22"/>
  <c r="Y25" i="22"/>
  <c r="Y24" i="22"/>
  <c r="Y23" i="22"/>
  <c r="Y22" i="22"/>
  <c r="Y21" i="22"/>
  <c r="Y20" i="22"/>
  <c r="Y19" i="22"/>
  <c r="Y18" i="22"/>
  <c r="Y17" i="22"/>
  <c r="Y16" i="22"/>
  <c r="Y15" i="22"/>
  <c r="Y14" i="22"/>
  <c r="Y13" i="22"/>
  <c r="Y12" i="22"/>
  <c r="Y11" i="22"/>
  <c r="Y10" i="22"/>
  <c r="Y9" i="22"/>
  <c r="E40" i="23"/>
  <c r="Y39" i="23"/>
  <c r="Y38" i="23"/>
  <c r="Y37" i="23"/>
  <c r="Y36" i="23"/>
  <c r="Y35" i="23"/>
  <c r="Y34" i="23"/>
  <c r="Y33" i="23"/>
  <c r="Y32" i="23"/>
  <c r="Y31" i="23"/>
  <c r="Y30" i="23"/>
  <c r="Y29" i="23"/>
  <c r="Y28" i="23"/>
  <c r="Y27" i="23"/>
  <c r="Y26" i="23"/>
  <c r="Y25" i="23"/>
  <c r="Y24" i="23"/>
  <c r="Y23" i="23"/>
  <c r="Y22" i="23"/>
  <c r="Y21" i="23"/>
  <c r="Y20" i="23"/>
  <c r="Y19" i="23"/>
  <c r="Y18" i="23"/>
  <c r="Y17" i="23"/>
  <c r="Y16" i="23"/>
  <c r="Y15" i="23"/>
  <c r="Y14" i="23"/>
  <c r="Y13" i="23"/>
  <c r="Y12" i="23"/>
  <c r="Y11" i="23"/>
  <c r="Y10" i="23"/>
  <c r="Y9" i="23"/>
  <c r="U53" i="23"/>
  <c r="R53" i="23"/>
  <c r="R52" i="23"/>
  <c r="U51" i="23"/>
  <c r="R51" i="23"/>
  <c r="R50" i="23"/>
  <c r="U49" i="23"/>
  <c r="R49" i="23"/>
  <c r="R48" i="23"/>
  <c r="U47" i="23"/>
  <c r="R47" i="23"/>
  <c r="R46" i="23"/>
  <c r="U45" i="23"/>
  <c r="R45" i="23"/>
  <c r="R44" i="23"/>
  <c r="U43" i="23"/>
  <c r="R43" i="23"/>
  <c r="R42" i="23"/>
  <c r="E42" i="23"/>
  <c r="D39" i="23"/>
  <c r="C39" i="23"/>
  <c r="B39" i="23"/>
  <c r="A39" i="23"/>
  <c r="D38" i="23"/>
  <c r="C38" i="23"/>
  <c r="B38" i="23"/>
  <c r="A38" i="23"/>
  <c r="D37" i="23"/>
  <c r="C37" i="23"/>
  <c r="B37" i="23"/>
  <c r="A37" i="23"/>
  <c r="D36" i="23"/>
  <c r="C36" i="23"/>
  <c r="B36" i="23"/>
  <c r="A36" i="23"/>
  <c r="D35" i="23"/>
  <c r="C35" i="23"/>
  <c r="B35" i="23"/>
  <c r="A35" i="23"/>
  <c r="D34" i="23"/>
  <c r="C34" i="23"/>
  <c r="B34" i="23"/>
  <c r="A34" i="23"/>
  <c r="D33" i="23"/>
  <c r="C33" i="23"/>
  <c r="B33" i="23"/>
  <c r="A33" i="23"/>
  <c r="D32" i="23"/>
  <c r="C32" i="23"/>
  <c r="B32" i="23"/>
  <c r="A32" i="23"/>
  <c r="D31" i="23"/>
  <c r="C31" i="23"/>
  <c r="B31" i="23"/>
  <c r="A31" i="23"/>
  <c r="D30" i="23"/>
  <c r="C30" i="23"/>
  <c r="B30" i="23"/>
  <c r="A30" i="23"/>
  <c r="D29" i="23"/>
  <c r="C29" i="23"/>
  <c r="B29" i="23"/>
  <c r="A29" i="23"/>
  <c r="D28" i="23"/>
  <c r="C28" i="23"/>
  <c r="B28" i="23"/>
  <c r="A28" i="23"/>
  <c r="D27" i="23"/>
  <c r="C27" i="23"/>
  <c r="B27" i="23"/>
  <c r="A27" i="23"/>
  <c r="D26" i="23"/>
  <c r="B26" i="23"/>
  <c r="A26" i="23"/>
  <c r="D25" i="23"/>
  <c r="C25" i="23"/>
  <c r="B25" i="23"/>
  <c r="A25" i="23"/>
  <c r="D24" i="23"/>
  <c r="C24" i="23"/>
  <c r="B24" i="23"/>
  <c r="A24" i="23"/>
  <c r="D23" i="23"/>
  <c r="C23" i="23"/>
  <c r="B23" i="23"/>
  <c r="A23" i="23"/>
  <c r="D22" i="23"/>
  <c r="C22" i="23"/>
  <c r="B22" i="23"/>
  <c r="A22" i="23"/>
  <c r="D21" i="23"/>
  <c r="C21" i="23"/>
  <c r="B21" i="23"/>
  <c r="A21" i="23"/>
  <c r="D20" i="23"/>
  <c r="C20" i="23"/>
  <c r="B20" i="23"/>
  <c r="A20" i="23"/>
  <c r="D19" i="23"/>
  <c r="C19" i="23"/>
  <c r="B19" i="23"/>
  <c r="A19" i="23"/>
  <c r="D18" i="23"/>
  <c r="C18" i="23"/>
  <c r="B18" i="23"/>
  <c r="A18" i="23"/>
  <c r="D17" i="23"/>
  <c r="C17" i="23"/>
  <c r="B17" i="23"/>
  <c r="A17" i="23"/>
  <c r="D16" i="23"/>
  <c r="C16" i="23"/>
  <c r="B16" i="23"/>
  <c r="A16" i="23"/>
  <c r="D15" i="23"/>
  <c r="C15" i="23"/>
  <c r="B15" i="23"/>
  <c r="A15" i="23"/>
  <c r="D14" i="23"/>
  <c r="C14" i="23"/>
  <c r="B14" i="23"/>
  <c r="A14" i="23"/>
  <c r="D13" i="23"/>
  <c r="C13" i="23"/>
  <c r="B13" i="23"/>
  <c r="A13" i="23"/>
  <c r="D12" i="23"/>
  <c r="C12" i="23"/>
  <c r="B12" i="23"/>
  <c r="A12" i="23"/>
  <c r="D11" i="23"/>
  <c r="C11" i="23"/>
  <c r="B11" i="23"/>
  <c r="A11" i="23"/>
  <c r="D10" i="23"/>
  <c r="C10" i="23"/>
  <c r="B10" i="23"/>
  <c r="A10" i="23"/>
  <c r="D9" i="23"/>
  <c r="C9" i="23"/>
  <c r="B9" i="23"/>
  <c r="A9" i="23"/>
  <c r="X8" i="23"/>
  <c r="W8" i="23"/>
  <c r="V8" i="23"/>
  <c r="U8" i="23"/>
  <c r="T8" i="23"/>
  <c r="S8" i="23"/>
  <c r="R8" i="23"/>
  <c r="Q8" i="23"/>
  <c r="P8" i="23"/>
  <c r="O8" i="23"/>
  <c r="N8" i="23"/>
  <c r="M8" i="23"/>
  <c r="L8" i="23"/>
  <c r="L40" i="23" s="1"/>
  <c r="K8" i="23"/>
  <c r="J8" i="23"/>
  <c r="I8" i="23"/>
  <c r="H8" i="23"/>
  <c r="G8" i="23"/>
  <c r="F8" i="23"/>
  <c r="D8" i="23"/>
  <c r="C8" i="23"/>
  <c r="B8" i="23"/>
  <c r="A8" i="23"/>
  <c r="T4" i="23"/>
  <c r="M4" i="23"/>
  <c r="K4" i="23"/>
  <c r="T3" i="23"/>
  <c r="T2" i="23"/>
  <c r="L2" i="23"/>
  <c r="E2" i="23"/>
  <c r="U71" i="22"/>
  <c r="R71" i="22"/>
  <c r="R70" i="22"/>
  <c r="U69" i="22"/>
  <c r="R69" i="22"/>
  <c r="R68" i="22"/>
  <c r="U67" i="22"/>
  <c r="R67" i="22"/>
  <c r="R66" i="22"/>
  <c r="U65" i="22"/>
  <c r="R65" i="22"/>
  <c r="R64" i="22"/>
  <c r="U63" i="22"/>
  <c r="R63" i="22"/>
  <c r="R62" i="22"/>
  <c r="U61" i="22"/>
  <c r="R61" i="22"/>
  <c r="R60" i="22"/>
  <c r="E60" i="22"/>
  <c r="D57" i="22"/>
  <c r="C57" i="22"/>
  <c r="B57" i="22"/>
  <c r="A57" i="22"/>
  <c r="D56" i="22"/>
  <c r="C56" i="22"/>
  <c r="B56" i="22"/>
  <c r="A56" i="22"/>
  <c r="D55" i="22"/>
  <c r="C55" i="22"/>
  <c r="B55" i="22"/>
  <c r="A55" i="22"/>
  <c r="D54" i="22"/>
  <c r="C54" i="22"/>
  <c r="B54" i="22"/>
  <c r="A54" i="22"/>
  <c r="D53" i="22"/>
  <c r="C53" i="22"/>
  <c r="B53" i="22"/>
  <c r="A53" i="22"/>
  <c r="D52" i="22"/>
  <c r="C52" i="22"/>
  <c r="B52" i="22"/>
  <c r="A52" i="22"/>
  <c r="D51" i="22"/>
  <c r="C51" i="22"/>
  <c r="B51" i="22"/>
  <c r="A51" i="22"/>
  <c r="D50" i="22"/>
  <c r="C50" i="22"/>
  <c r="B50" i="22"/>
  <c r="A50" i="22"/>
  <c r="D49" i="22"/>
  <c r="C49" i="22"/>
  <c r="B49" i="22"/>
  <c r="A49" i="22"/>
  <c r="D48" i="22"/>
  <c r="C48" i="22"/>
  <c r="B48" i="22"/>
  <c r="A48" i="22"/>
  <c r="D47" i="22"/>
  <c r="C47" i="22"/>
  <c r="B47" i="22"/>
  <c r="A47" i="22"/>
  <c r="D46" i="22"/>
  <c r="C46" i="22"/>
  <c r="B46" i="22"/>
  <c r="A46" i="22"/>
  <c r="D45" i="22"/>
  <c r="C45" i="22"/>
  <c r="B45" i="22"/>
  <c r="A45" i="22"/>
  <c r="D44" i="22"/>
  <c r="C44" i="22"/>
  <c r="B44" i="22"/>
  <c r="A44" i="22"/>
  <c r="D43" i="22"/>
  <c r="C43" i="22"/>
  <c r="B43" i="22"/>
  <c r="A43" i="22"/>
  <c r="D42" i="22"/>
  <c r="C42" i="22"/>
  <c r="B42" i="22"/>
  <c r="A42" i="22"/>
  <c r="D41" i="22"/>
  <c r="C41" i="22"/>
  <c r="B41" i="22"/>
  <c r="A41" i="22"/>
  <c r="D40" i="22"/>
  <c r="C40" i="22"/>
  <c r="B40" i="22"/>
  <c r="A40" i="22"/>
  <c r="D39" i="22"/>
  <c r="C39" i="22"/>
  <c r="B39" i="22"/>
  <c r="A39" i="22"/>
  <c r="D38" i="22"/>
  <c r="C38" i="22"/>
  <c r="B38" i="22"/>
  <c r="A38" i="22"/>
  <c r="D37" i="22"/>
  <c r="C37" i="22"/>
  <c r="B37" i="22"/>
  <c r="A37" i="22"/>
  <c r="D36" i="22"/>
  <c r="C36" i="22"/>
  <c r="B36" i="22"/>
  <c r="A36" i="22"/>
  <c r="D35" i="22"/>
  <c r="C35" i="22"/>
  <c r="B35" i="22"/>
  <c r="A35" i="22"/>
  <c r="D34" i="22"/>
  <c r="C34" i="22"/>
  <c r="B34" i="22"/>
  <c r="A34" i="22"/>
  <c r="D33" i="22"/>
  <c r="C33" i="22"/>
  <c r="B33" i="22"/>
  <c r="A33" i="22"/>
  <c r="D32" i="22"/>
  <c r="C32" i="22"/>
  <c r="B32" i="22"/>
  <c r="A32" i="22"/>
  <c r="D31" i="22"/>
  <c r="C31" i="22"/>
  <c r="B31" i="22"/>
  <c r="A31" i="22"/>
  <c r="D30" i="22"/>
  <c r="C30" i="22"/>
  <c r="B30" i="22"/>
  <c r="A30" i="22"/>
  <c r="D29" i="22"/>
  <c r="C29" i="22"/>
  <c r="B29" i="22"/>
  <c r="A29" i="22"/>
  <c r="D28" i="22"/>
  <c r="C28" i="22"/>
  <c r="B28" i="22"/>
  <c r="A28" i="22"/>
  <c r="D27" i="22"/>
  <c r="C27" i="22"/>
  <c r="B27" i="22"/>
  <c r="A27" i="22"/>
  <c r="D26" i="22"/>
  <c r="C26" i="22"/>
  <c r="B26" i="22"/>
  <c r="A26" i="22"/>
  <c r="D25" i="22"/>
  <c r="C25" i="22"/>
  <c r="B25" i="22"/>
  <c r="A25" i="22"/>
  <c r="D24" i="22"/>
  <c r="C24" i="22"/>
  <c r="B24" i="22"/>
  <c r="A24" i="22"/>
  <c r="D23" i="22"/>
  <c r="C23" i="22"/>
  <c r="B23" i="22"/>
  <c r="A23" i="22"/>
  <c r="D22" i="22"/>
  <c r="C22" i="22"/>
  <c r="B22" i="22"/>
  <c r="A22" i="22"/>
  <c r="D21" i="22"/>
  <c r="C21" i="22"/>
  <c r="B21" i="22"/>
  <c r="A21" i="22"/>
  <c r="D20" i="22"/>
  <c r="C20" i="22"/>
  <c r="B20" i="22"/>
  <c r="A20" i="22"/>
  <c r="D19" i="22"/>
  <c r="C19" i="22"/>
  <c r="B19" i="22"/>
  <c r="A19" i="22"/>
  <c r="D18" i="22"/>
  <c r="C18" i="22"/>
  <c r="B18" i="22"/>
  <c r="A18" i="22"/>
  <c r="D17" i="22"/>
  <c r="C17" i="22"/>
  <c r="B17" i="22"/>
  <c r="A17" i="22"/>
  <c r="D16" i="22"/>
  <c r="C16" i="22"/>
  <c r="B16" i="22"/>
  <c r="A16" i="22"/>
  <c r="D15" i="22"/>
  <c r="C15" i="22"/>
  <c r="B15" i="22"/>
  <c r="A15" i="22"/>
  <c r="D14" i="22"/>
  <c r="C14" i="22"/>
  <c r="B14" i="22"/>
  <c r="A14" i="22"/>
  <c r="D13" i="22"/>
  <c r="C13" i="22"/>
  <c r="B13" i="22"/>
  <c r="A13" i="22"/>
  <c r="D12" i="22"/>
  <c r="C12" i="22"/>
  <c r="B12" i="22"/>
  <c r="A12" i="22"/>
  <c r="D11" i="22"/>
  <c r="C11" i="22"/>
  <c r="B11" i="22"/>
  <c r="A11" i="22"/>
  <c r="D10" i="22"/>
  <c r="C10" i="22"/>
  <c r="B10" i="22"/>
  <c r="A10" i="22"/>
  <c r="D9" i="22"/>
  <c r="C9" i="22"/>
  <c r="B9" i="22"/>
  <c r="A9" i="22"/>
  <c r="X8" i="22"/>
  <c r="W8" i="22"/>
  <c r="V8" i="22"/>
  <c r="U8" i="22"/>
  <c r="T8" i="22"/>
  <c r="S8" i="22"/>
  <c r="R8" i="22"/>
  <c r="Q8" i="22"/>
  <c r="P8" i="22"/>
  <c r="O8" i="22"/>
  <c r="N8" i="22"/>
  <c r="M8" i="22"/>
  <c r="L8" i="22"/>
  <c r="K8" i="22"/>
  <c r="J8" i="22"/>
  <c r="I8" i="22"/>
  <c r="H8" i="22"/>
  <c r="G8" i="22"/>
  <c r="F8" i="22"/>
  <c r="D8" i="22"/>
  <c r="C8" i="22"/>
  <c r="B8" i="22"/>
  <c r="A8" i="22"/>
  <c r="T4" i="22"/>
  <c r="T3" i="22"/>
  <c r="T2" i="22"/>
  <c r="L2" i="22"/>
  <c r="E2" i="22"/>
  <c r="U101" i="21"/>
  <c r="R101" i="21"/>
  <c r="R100" i="21"/>
  <c r="U99" i="21"/>
  <c r="R99" i="21"/>
  <c r="R98" i="21"/>
  <c r="U97" i="21"/>
  <c r="R97" i="21"/>
  <c r="R96" i="21"/>
  <c r="U95" i="21"/>
  <c r="R95" i="21"/>
  <c r="R94" i="21"/>
  <c r="U93" i="21"/>
  <c r="R93" i="21"/>
  <c r="R92" i="21"/>
  <c r="U91" i="21"/>
  <c r="R91" i="21"/>
  <c r="R90" i="21"/>
  <c r="E90" i="21"/>
  <c r="D87" i="21"/>
  <c r="C87" i="21"/>
  <c r="A87" i="21"/>
  <c r="D86" i="21"/>
  <c r="C86" i="21"/>
  <c r="A86" i="21"/>
  <c r="D85" i="21"/>
  <c r="C85" i="21"/>
  <c r="A85" i="21"/>
  <c r="D84" i="21"/>
  <c r="C84" i="21"/>
  <c r="A84" i="21"/>
  <c r="D83" i="21"/>
  <c r="C83" i="21"/>
  <c r="A83" i="21"/>
  <c r="D82" i="21"/>
  <c r="C82" i="21"/>
  <c r="A82" i="21"/>
  <c r="D81" i="21"/>
  <c r="C81" i="21"/>
  <c r="A81" i="21"/>
  <c r="D80" i="21"/>
  <c r="C80" i="21"/>
  <c r="A80" i="21"/>
  <c r="D79" i="21"/>
  <c r="C79" i="21"/>
  <c r="A79" i="21"/>
  <c r="D78" i="21"/>
  <c r="C78" i="21"/>
  <c r="A78" i="21"/>
  <c r="D77" i="21"/>
  <c r="C77" i="21"/>
  <c r="A77" i="21"/>
  <c r="D76" i="21"/>
  <c r="C76" i="21"/>
  <c r="A76" i="21"/>
  <c r="D75" i="21"/>
  <c r="C75" i="21"/>
  <c r="A75" i="21"/>
  <c r="D74" i="21"/>
  <c r="C74" i="21"/>
  <c r="A74" i="21"/>
  <c r="D73" i="21"/>
  <c r="C73" i="21"/>
  <c r="A73" i="21"/>
  <c r="D72" i="21"/>
  <c r="C72" i="21"/>
  <c r="A72" i="21"/>
  <c r="D71" i="21"/>
  <c r="C71" i="21"/>
  <c r="A71" i="21"/>
  <c r="D70" i="21"/>
  <c r="C70" i="21"/>
  <c r="A70" i="21"/>
  <c r="D69" i="21"/>
  <c r="C69" i="21"/>
  <c r="A69" i="21"/>
  <c r="D68" i="21"/>
  <c r="C68" i="21"/>
  <c r="A68" i="21"/>
  <c r="D67" i="21"/>
  <c r="C67" i="21"/>
  <c r="A67" i="21"/>
  <c r="D66" i="21"/>
  <c r="C66" i="21"/>
  <c r="A66" i="21"/>
  <c r="D65" i="21"/>
  <c r="C65" i="21"/>
  <c r="A65" i="21"/>
  <c r="D64" i="21"/>
  <c r="C64" i="21"/>
  <c r="A64" i="21"/>
  <c r="D63" i="21"/>
  <c r="C63" i="21"/>
  <c r="A63" i="21"/>
  <c r="D62" i="21"/>
  <c r="C62" i="21"/>
  <c r="A62" i="21"/>
  <c r="D61" i="21"/>
  <c r="C61" i="21"/>
  <c r="A61" i="21"/>
  <c r="D60" i="21"/>
  <c r="C60" i="21"/>
  <c r="A60" i="21"/>
  <c r="D59" i="21"/>
  <c r="C59" i="21"/>
  <c r="A59" i="21"/>
  <c r="D58" i="21"/>
  <c r="C58" i="21"/>
  <c r="A58" i="21"/>
  <c r="D57" i="21"/>
  <c r="C57" i="21"/>
  <c r="A57" i="21"/>
  <c r="D56" i="21"/>
  <c r="C56" i="21"/>
  <c r="A56" i="21"/>
  <c r="D55" i="21"/>
  <c r="C55" i="21"/>
  <c r="A55" i="21"/>
  <c r="D54" i="21"/>
  <c r="C54" i="21"/>
  <c r="A54" i="21"/>
  <c r="D53" i="21"/>
  <c r="C53" i="21"/>
  <c r="A53" i="21"/>
  <c r="D52" i="21"/>
  <c r="C52" i="21"/>
  <c r="A52" i="21"/>
  <c r="D51" i="21"/>
  <c r="C51" i="21"/>
  <c r="A51" i="21"/>
  <c r="D50" i="21"/>
  <c r="C50" i="21"/>
  <c r="A50" i="21"/>
  <c r="D49" i="21"/>
  <c r="C49" i="21"/>
  <c r="A49" i="21"/>
  <c r="D48" i="21"/>
  <c r="C48" i="21"/>
  <c r="A48" i="21"/>
  <c r="D47" i="21"/>
  <c r="C47" i="21"/>
  <c r="A47" i="21"/>
  <c r="D46" i="21"/>
  <c r="C46" i="21"/>
  <c r="A46" i="21"/>
  <c r="D45" i="21"/>
  <c r="C45" i="21"/>
  <c r="A45" i="21"/>
  <c r="D44" i="21"/>
  <c r="C44" i="21"/>
  <c r="A44" i="21"/>
  <c r="D43" i="21"/>
  <c r="C43" i="21"/>
  <c r="A43" i="21"/>
  <c r="D42" i="21"/>
  <c r="C42" i="21"/>
  <c r="A42" i="21"/>
  <c r="D41" i="21"/>
  <c r="C41" i="21"/>
  <c r="A41" i="21"/>
  <c r="D40" i="21"/>
  <c r="C40" i="21"/>
  <c r="A40" i="21"/>
  <c r="D39" i="21"/>
  <c r="C39" i="21"/>
  <c r="A39" i="21"/>
  <c r="D38" i="21"/>
  <c r="C38" i="21"/>
  <c r="A38" i="21"/>
  <c r="D37" i="21"/>
  <c r="C37" i="21"/>
  <c r="A37" i="21"/>
  <c r="D36" i="21"/>
  <c r="C36" i="21"/>
  <c r="A36" i="21"/>
  <c r="D35" i="21"/>
  <c r="C35" i="21"/>
  <c r="A35" i="21"/>
  <c r="D34" i="21"/>
  <c r="C34" i="21"/>
  <c r="A34" i="21"/>
  <c r="D33" i="21"/>
  <c r="C33" i="21"/>
  <c r="A33" i="21"/>
  <c r="D32" i="21"/>
  <c r="C32" i="21"/>
  <c r="A32" i="21"/>
  <c r="D31" i="21"/>
  <c r="C31" i="21"/>
  <c r="A31" i="21"/>
  <c r="D30" i="21"/>
  <c r="C30" i="21"/>
  <c r="A30" i="21"/>
  <c r="D29" i="21"/>
  <c r="C29" i="21"/>
  <c r="A29" i="21"/>
  <c r="D28" i="21"/>
  <c r="C28" i="21"/>
  <c r="A28" i="21"/>
  <c r="D27" i="21"/>
  <c r="C27" i="21"/>
  <c r="A27" i="21"/>
  <c r="D26" i="21"/>
  <c r="C26" i="21"/>
  <c r="A26" i="21"/>
  <c r="D25" i="21"/>
  <c r="C25" i="21"/>
  <c r="A25" i="21"/>
  <c r="D24" i="21"/>
  <c r="C24" i="21"/>
  <c r="A24" i="21"/>
  <c r="D23" i="21"/>
  <c r="C23" i="21"/>
  <c r="A23" i="21"/>
  <c r="D22" i="21"/>
  <c r="C22" i="21"/>
  <c r="A22" i="21"/>
  <c r="D21" i="21"/>
  <c r="C21" i="21"/>
  <c r="A21" i="21"/>
  <c r="D20" i="21"/>
  <c r="C20" i="21"/>
  <c r="A20" i="21"/>
  <c r="D19" i="21"/>
  <c r="C19" i="21"/>
  <c r="A19" i="21"/>
  <c r="D18" i="21"/>
  <c r="C18" i="21"/>
  <c r="A18" i="21"/>
  <c r="D17" i="21"/>
  <c r="C17" i="21"/>
  <c r="A17" i="21"/>
  <c r="D16" i="21"/>
  <c r="C16" i="21"/>
  <c r="A16" i="21"/>
  <c r="D15" i="21"/>
  <c r="C15" i="21"/>
  <c r="A15" i="21"/>
  <c r="D14" i="21"/>
  <c r="C14" i="21"/>
  <c r="A14" i="21"/>
  <c r="D13" i="21"/>
  <c r="C13" i="21"/>
  <c r="A13" i="21"/>
  <c r="D12" i="21"/>
  <c r="C12" i="21"/>
  <c r="A12" i="21"/>
  <c r="D11" i="21"/>
  <c r="C11" i="21"/>
  <c r="A11" i="21"/>
  <c r="D10" i="21"/>
  <c r="C10" i="21"/>
  <c r="A10" i="21"/>
  <c r="D9" i="21"/>
  <c r="C9" i="21"/>
  <c r="A9" i="21"/>
  <c r="X8" i="21"/>
  <c r="S88" i="21"/>
  <c r="K88" i="21"/>
  <c r="D8" i="21"/>
  <c r="C8" i="21"/>
  <c r="B8" i="21"/>
  <c r="A8" i="21"/>
  <c r="T4" i="21"/>
  <c r="T3" i="21"/>
  <c r="T2" i="21"/>
  <c r="L2" i="21"/>
  <c r="E2" i="21"/>
  <c r="U136" i="10"/>
  <c r="U138" i="10"/>
  <c r="U140" i="10"/>
  <c r="U142" i="10"/>
  <c r="U144" i="10"/>
  <c r="U146" i="10"/>
  <c r="R137" i="10"/>
  <c r="R138" i="10"/>
  <c r="R139" i="10"/>
  <c r="R140" i="10"/>
  <c r="R141" i="10"/>
  <c r="R142" i="10"/>
  <c r="R143" i="10"/>
  <c r="R144" i="10"/>
  <c r="R145" i="10"/>
  <c r="R146" i="10"/>
  <c r="R136" i="10"/>
  <c r="R135" i="10"/>
  <c r="A87" i="10"/>
  <c r="C87" i="10"/>
  <c r="D87" i="10"/>
  <c r="A88" i="10"/>
  <c r="C88" i="10"/>
  <c r="D88" i="10"/>
  <c r="A89" i="10"/>
  <c r="C89" i="10"/>
  <c r="D89" i="10"/>
  <c r="A90" i="10"/>
  <c r="C90" i="10"/>
  <c r="D90" i="10"/>
  <c r="A91" i="10"/>
  <c r="C91" i="10"/>
  <c r="D91" i="10"/>
  <c r="A92" i="10"/>
  <c r="C92" i="10"/>
  <c r="D92" i="10"/>
  <c r="A93" i="10"/>
  <c r="C93" i="10"/>
  <c r="D93" i="10"/>
  <c r="A94" i="10"/>
  <c r="C94" i="10"/>
  <c r="D94" i="10"/>
  <c r="A95" i="10"/>
  <c r="C95" i="10"/>
  <c r="D95" i="10"/>
  <c r="A96" i="10"/>
  <c r="C96" i="10"/>
  <c r="D96" i="10"/>
  <c r="A97" i="10"/>
  <c r="C97" i="10"/>
  <c r="D97" i="10"/>
  <c r="A98" i="10"/>
  <c r="C98" i="10"/>
  <c r="D98" i="10"/>
  <c r="A99" i="10"/>
  <c r="C99" i="10"/>
  <c r="D99" i="10"/>
  <c r="A100" i="10"/>
  <c r="C100" i="10"/>
  <c r="D100" i="10"/>
  <c r="A101" i="10"/>
  <c r="C101" i="10"/>
  <c r="D101" i="10"/>
  <c r="A102" i="10"/>
  <c r="C102" i="10"/>
  <c r="D102" i="10"/>
  <c r="A103" i="10"/>
  <c r="C103" i="10"/>
  <c r="D103" i="10"/>
  <c r="A104" i="10"/>
  <c r="C104" i="10"/>
  <c r="D104" i="10"/>
  <c r="A105" i="10"/>
  <c r="C105" i="10"/>
  <c r="D105" i="10"/>
  <c r="A106" i="10"/>
  <c r="C106" i="10"/>
  <c r="D106" i="10"/>
  <c r="A107" i="10"/>
  <c r="C107" i="10"/>
  <c r="D107" i="10"/>
  <c r="A108" i="10"/>
  <c r="C108" i="10"/>
  <c r="D108" i="10"/>
  <c r="A109" i="10"/>
  <c r="C109" i="10"/>
  <c r="D109" i="10"/>
  <c r="A110" i="10"/>
  <c r="C110" i="10"/>
  <c r="D110" i="10"/>
  <c r="A111" i="10"/>
  <c r="C111" i="10"/>
  <c r="D111" i="10"/>
  <c r="A112" i="10"/>
  <c r="C112" i="10"/>
  <c r="D112" i="10"/>
  <c r="A113" i="10"/>
  <c r="C113" i="10"/>
  <c r="D113" i="10"/>
  <c r="A114" i="10"/>
  <c r="C114" i="10"/>
  <c r="D114" i="10"/>
  <c r="A115" i="10"/>
  <c r="C115" i="10"/>
  <c r="D115" i="10"/>
  <c r="A116" i="10"/>
  <c r="C116" i="10"/>
  <c r="D116" i="10"/>
  <c r="A117" i="10"/>
  <c r="C117" i="10"/>
  <c r="D117" i="10"/>
  <c r="A118" i="10"/>
  <c r="C118" i="10"/>
  <c r="D118" i="10"/>
  <c r="A119" i="10"/>
  <c r="C119" i="10"/>
  <c r="D119" i="10"/>
  <c r="A120" i="10"/>
  <c r="C120" i="10"/>
  <c r="D120" i="10"/>
  <c r="A121" i="10"/>
  <c r="C121" i="10"/>
  <c r="D121" i="10"/>
  <c r="A122" i="10"/>
  <c r="C122" i="10"/>
  <c r="D122" i="10"/>
  <c r="A123" i="10"/>
  <c r="C123" i="10"/>
  <c r="D123" i="10"/>
  <c r="A124" i="10"/>
  <c r="C124" i="10"/>
  <c r="D124" i="10"/>
  <c r="A125" i="10"/>
  <c r="C125" i="10"/>
  <c r="D125" i="10"/>
  <c r="A126" i="10"/>
  <c r="C126" i="10"/>
  <c r="D126" i="10"/>
  <c r="A127" i="10"/>
  <c r="C127" i="10"/>
  <c r="D127" i="10"/>
  <c r="A128" i="10"/>
  <c r="C128" i="10"/>
  <c r="D128" i="10"/>
  <c r="A129" i="10"/>
  <c r="C129" i="10"/>
  <c r="D129" i="10"/>
  <c r="A130" i="10"/>
  <c r="C130" i="10"/>
  <c r="D130" i="10"/>
  <c r="A131" i="10"/>
  <c r="C131" i="10"/>
  <c r="D131" i="10"/>
  <c r="A132" i="10"/>
  <c r="C132" i="10"/>
  <c r="D132" i="10"/>
  <c r="A9" i="10"/>
  <c r="A10" i="10"/>
  <c r="A11" i="10"/>
  <c r="A12" i="10"/>
  <c r="A13" i="10"/>
  <c r="A14" i="10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A60" i="10"/>
  <c r="A61" i="10"/>
  <c r="A62" i="10"/>
  <c r="A63" i="10"/>
  <c r="A64" i="10"/>
  <c r="A65" i="10"/>
  <c r="A66" i="10"/>
  <c r="A67" i="10"/>
  <c r="A68" i="10"/>
  <c r="A69" i="10"/>
  <c r="A70" i="10"/>
  <c r="A71" i="10"/>
  <c r="A72" i="10"/>
  <c r="A73" i="10"/>
  <c r="A74" i="10"/>
  <c r="A75" i="10"/>
  <c r="A76" i="10"/>
  <c r="A77" i="10"/>
  <c r="A78" i="10"/>
  <c r="A79" i="10"/>
  <c r="A80" i="10"/>
  <c r="A81" i="10"/>
  <c r="A82" i="10"/>
  <c r="A83" i="10"/>
  <c r="A84" i="10"/>
  <c r="A85" i="10"/>
  <c r="A86" i="10"/>
  <c r="A8" i="10"/>
  <c r="C10" i="10"/>
  <c r="D10" i="10"/>
  <c r="C11" i="10"/>
  <c r="D11" i="10"/>
  <c r="C12" i="10"/>
  <c r="D12" i="10"/>
  <c r="C13" i="10"/>
  <c r="D13" i="10"/>
  <c r="C14" i="10"/>
  <c r="D14" i="10"/>
  <c r="C15" i="10"/>
  <c r="D15" i="10"/>
  <c r="C16" i="10"/>
  <c r="D16" i="10"/>
  <c r="C17" i="10"/>
  <c r="D17" i="10"/>
  <c r="C18" i="10"/>
  <c r="D18" i="10"/>
  <c r="C19" i="10"/>
  <c r="D19" i="10"/>
  <c r="C20" i="10"/>
  <c r="D20" i="10"/>
  <c r="C21" i="10"/>
  <c r="D21" i="10"/>
  <c r="C22" i="10"/>
  <c r="D22" i="10"/>
  <c r="C23" i="10"/>
  <c r="D23" i="10"/>
  <c r="C24" i="10"/>
  <c r="D24" i="10"/>
  <c r="C25" i="10"/>
  <c r="D25" i="10"/>
  <c r="C26" i="10"/>
  <c r="D26" i="10"/>
  <c r="C27" i="10"/>
  <c r="D27" i="10"/>
  <c r="C28" i="10"/>
  <c r="D28" i="10"/>
  <c r="C29" i="10"/>
  <c r="D29" i="10"/>
  <c r="C30" i="10"/>
  <c r="D30" i="10"/>
  <c r="C31" i="10"/>
  <c r="D31" i="10"/>
  <c r="C32" i="10"/>
  <c r="D32" i="10"/>
  <c r="C33" i="10"/>
  <c r="D33" i="10"/>
  <c r="C34" i="10"/>
  <c r="D34" i="10"/>
  <c r="C35" i="10"/>
  <c r="D35" i="10"/>
  <c r="C36" i="10"/>
  <c r="D36" i="10"/>
  <c r="C37" i="10"/>
  <c r="D37" i="10"/>
  <c r="C38" i="10"/>
  <c r="D38" i="10"/>
  <c r="C39" i="10"/>
  <c r="D39" i="10"/>
  <c r="C40" i="10"/>
  <c r="D40" i="10"/>
  <c r="D8" i="10"/>
  <c r="D9" i="10"/>
  <c r="D41" i="10"/>
  <c r="D42" i="10"/>
  <c r="D43" i="10"/>
  <c r="D44" i="10"/>
  <c r="D45" i="10"/>
  <c r="D46" i="10"/>
  <c r="D47" i="10"/>
  <c r="D48" i="10"/>
  <c r="D49" i="10"/>
  <c r="D50" i="10"/>
  <c r="D51" i="10"/>
  <c r="D52" i="10"/>
  <c r="D53" i="10"/>
  <c r="D54" i="10"/>
  <c r="D55" i="10"/>
  <c r="D56" i="10"/>
  <c r="D57" i="10"/>
  <c r="D58" i="10"/>
  <c r="D59" i="10"/>
  <c r="D60" i="10"/>
  <c r="D61" i="10"/>
  <c r="D62" i="10"/>
  <c r="D63" i="10"/>
  <c r="D64" i="10"/>
  <c r="D65" i="10"/>
  <c r="D66" i="10"/>
  <c r="D67" i="10"/>
  <c r="D68" i="10"/>
  <c r="D69" i="10"/>
  <c r="D70" i="10"/>
  <c r="D71" i="10"/>
  <c r="D72" i="10"/>
  <c r="D73" i="10"/>
  <c r="D74" i="10"/>
  <c r="D75" i="10"/>
  <c r="D76" i="10"/>
  <c r="D77" i="10"/>
  <c r="D78" i="10"/>
  <c r="D79" i="10"/>
  <c r="D80" i="10"/>
  <c r="D81" i="10"/>
  <c r="D82" i="10"/>
  <c r="D83" i="10"/>
  <c r="D84" i="10"/>
  <c r="D85" i="10"/>
  <c r="D86" i="10"/>
  <c r="C8" i="10"/>
  <c r="C9" i="10"/>
  <c r="C41" i="10"/>
  <c r="C42" i="10"/>
  <c r="C43" i="10"/>
  <c r="C44" i="10"/>
  <c r="C45" i="10"/>
  <c r="C46" i="10"/>
  <c r="C47" i="10"/>
  <c r="C48" i="10"/>
  <c r="C49" i="10"/>
  <c r="C50" i="10"/>
  <c r="C51" i="10"/>
  <c r="C52" i="10"/>
  <c r="C53" i="10"/>
  <c r="C54" i="10"/>
  <c r="C55" i="10"/>
  <c r="C56" i="10"/>
  <c r="C57" i="10"/>
  <c r="C58" i="10"/>
  <c r="C59" i="10"/>
  <c r="C60" i="10"/>
  <c r="C61" i="10"/>
  <c r="C62" i="10"/>
  <c r="C63" i="10"/>
  <c r="C64" i="10"/>
  <c r="C65" i="10"/>
  <c r="C66" i="10"/>
  <c r="C67" i="10"/>
  <c r="C68" i="10"/>
  <c r="C69" i="10"/>
  <c r="C70" i="10"/>
  <c r="C71" i="10"/>
  <c r="C72" i="10"/>
  <c r="C73" i="10"/>
  <c r="C74" i="10"/>
  <c r="C75" i="10"/>
  <c r="C76" i="10"/>
  <c r="C77" i="10"/>
  <c r="C78" i="10"/>
  <c r="C79" i="10"/>
  <c r="C80" i="10"/>
  <c r="C81" i="10"/>
  <c r="C82" i="10"/>
  <c r="C83" i="10"/>
  <c r="C84" i="10"/>
  <c r="C85" i="10"/>
  <c r="C86" i="10"/>
  <c r="F40" i="23" l="1"/>
  <c r="Y8" i="23"/>
  <c r="N40" i="23"/>
  <c r="W40" i="23"/>
  <c r="V40" i="23"/>
  <c r="O40" i="23"/>
  <c r="S40" i="23"/>
  <c r="U58" i="22"/>
  <c r="G58" i="22"/>
  <c r="O58" i="22"/>
  <c r="J40" i="23"/>
  <c r="W58" i="22"/>
  <c r="I58" i="22"/>
  <c r="M58" i="22"/>
  <c r="G40" i="23"/>
  <c r="Q58" i="22"/>
  <c r="K40" i="23"/>
  <c r="M40" i="23"/>
  <c r="R40" i="23"/>
  <c r="T40" i="23"/>
  <c r="U40" i="23"/>
  <c r="E58" i="22"/>
  <c r="F58" i="22"/>
  <c r="I40" i="23"/>
  <c r="Q40" i="23"/>
  <c r="H40" i="23"/>
  <c r="P40" i="23"/>
  <c r="H58" i="22"/>
  <c r="P58" i="22"/>
  <c r="J58" i="22"/>
  <c r="R58" i="22"/>
  <c r="K58" i="22"/>
  <c r="S58" i="22"/>
  <c r="L58" i="22"/>
  <c r="T58" i="22"/>
  <c r="N58" i="22"/>
  <c r="V58" i="22"/>
  <c r="Y8" i="22"/>
  <c r="M88" i="21"/>
  <c r="U88" i="21"/>
  <c r="E88" i="21"/>
  <c r="N88" i="21"/>
  <c r="V88" i="21"/>
  <c r="L88" i="21"/>
  <c r="G88" i="21"/>
  <c r="O88" i="21"/>
  <c r="W88" i="21"/>
  <c r="H88" i="21"/>
  <c r="P88" i="21"/>
  <c r="I88" i="21"/>
  <c r="Q88" i="21"/>
  <c r="T88" i="21"/>
  <c r="J88" i="21"/>
  <c r="R88" i="21"/>
  <c r="F88" i="21"/>
  <c r="X8" i="10"/>
  <c r="F8" i="10"/>
  <c r="G8" i="10"/>
  <c r="H8" i="10"/>
  <c r="I8" i="10"/>
  <c r="J8" i="10"/>
  <c r="K8" i="10"/>
  <c r="L8" i="10"/>
  <c r="M8" i="10"/>
  <c r="N8" i="10"/>
  <c r="O8" i="10"/>
  <c r="P8" i="10"/>
  <c r="Q8" i="10"/>
  <c r="R8" i="10"/>
  <c r="S8" i="10"/>
  <c r="T8" i="10"/>
  <c r="U8" i="10"/>
  <c r="V8" i="10"/>
  <c r="W8" i="10"/>
  <c r="B8" i="10"/>
  <c r="E135" i="10"/>
  <c r="T4" i="10"/>
  <c r="T3" i="10"/>
  <c r="T2" i="10"/>
  <c r="L2" i="10"/>
  <c r="E2" i="10"/>
  <c r="H133" i="10" l="1"/>
  <c r="G133" i="10"/>
  <c r="I133" i="10"/>
  <c r="W133" i="10"/>
  <c r="V133" i="10"/>
  <c r="U133" i="10"/>
  <c r="T133" i="10"/>
  <c r="S133" i="10"/>
  <c r="Y88" i="21"/>
  <c r="R133" i="10"/>
  <c r="Q133" i="10"/>
  <c r="P133" i="10"/>
  <c r="O133" i="10"/>
  <c r="Y40" i="23"/>
  <c r="Y58" i="22"/>
  <c r="N133" i="10"/>
  <c r="M133" i="10"/>
  <c r="E133" i="10"/>
  <c r="L133" i="10"/>
  <c r="K133" i="10"/>
  <c r="J133" i="10"/>
  <c r="F133" i="10"/>
  <c r="Y8" i="10"/>
  <c r="B1" i="15"/>
  <c r="A1" i="15"/>
  <c r="A17" i="14"/>
  <c r="A8" i="14"/>
  <c r="A9" i="14"/>
  <c r="A10" i="14"/>
  <c r="A11" i="14"/>
  <c r="A12" i="14"/>
  <c r="A13" i="14"/>
  <c r="A14" i="14"/>
  <c r="A15" i="14"/>
  <c r="A16" i="14"/>
  <c r="A7" i="14"/>
  <c r="O4" i="22" l="1"/>
  <c r="Q4" i="22" s="1"/>
  <c r="Y60" i="22" s="1"/>
  <c r="O4" i="21"/>
  <c r="Q4" i="21" s="1"/>
  <c r="Y90" i="21" s="1"/>
  <c r="O4" i="10"/>
  <c r="Q4" i="10" s="1"/>
  <c r="E134" i="10" s="1"/>
  <c r="O4" i="23"/>
  <c r="Q4" i="23" s="1"/>
  <c r="Y133" i="10"/>
  <c r="V134" i="10" l="1"/>
  <c r="Y135" i="10"/>
  <c r="E41" i="23"/>
  <c r="Y42" i="23"/>
  <c r="F134" i="10"/>
  <c r="W134" i="10"/>
  <c r="O134" i="10"/>
  <c r="R134" i="10"/>
  <c r="S134" i="10"/>
  <c r="N134" i="10"/>
  <c r="Q134" i="10"/>
  <c r="J134" i="10"/>
  <c r="I134" i="10"/>
  <c r="S59" i="22"/>
  <c r="S41" i="23"/>
  <c r="E89" i="21"/>
  <c r="G134" i="10"/>
  <c r="U134" i="10"/>
  <c r="K134" i="10"/>
  <c r="L134" i="10"/>
  <c r="T134" i="10"/>
  <c r="M134" i="10"/>
  <c r="P134" i="10"/>
  <c r="H134" i="10"/>
  <c r="Y139" i="10" l="1"/>
  <c r="I89" i="21"/>
  <c r="K59" i="22"/>
  <c r="J89" i="21"/>
  <c r="M89" i="21"/>
  <c r="Q89" i="21"/>
  <c r="P89" i="21"/>
  <c r="S89" i="21"/>
  <c r="V89" i="21"/>
  <c r="K89" i="21"/>
  <c r="W89" i="21"/>
  <c r="R89" i="21"/>
  <c r="H89" i="21"/>
  <c r="Y142" i="10"/>
  <c r="X1" i="10" s="1"/>
  <c r="V41" i="23"/>
  <c r="R41" i="23"/>
  <c r="U59" i="22"/>
  <c r="P41" i="23"/>
  <c r="M41" i="23"/>
  <c r="O89" i="21"/>
  <c r="H41" i="23"/>
  <c r="L41" i="23"/>
  <c r="M59" i="22"/>
  <c r="P59" i="22"/>
  <c r="Q59" i="22"/>
  <c r="G89" i="21"/>
  <c r="O41" i="23"/>
  <c r="L89" i="21"/>
  <c r="F41" i="23"/>
  <c r="F89" i="21"/>
  <c r="T41" i="23"/>
  <c r="U89" i="21"/>
  <c r="Q41" i="23"/>
  <c r="T89" i="21"/>
  <c r="G41" i="23"/>
  <c r="N89" i="21"/>
  <c r="J41" i="23"/>
  <c r="N41" i="23"/>
  <c r="U41" i="23"/>
  <c r="I41" i="23"/>
  <c r="W41" i="23"/>
  <c r="K41" i="23"/>
  <c r="N59" i="22"/>
  <c r="T59" i="22"/>
  <c r="V59" i="22"/>
  <c r="J59" i="22"/>
  <c r="L59" i="22"/>
  <c r="F59" i="22"/>
  <c r="R59" i="22"/>
  <c r="O59" i="22"/>
  <c r="I59" i="22"/>
  <c r="G59" i="22"/>
  <c r="H59" i="22"/>
  <c r="W59" i="22"/>
  <c r="E59" i="22"/>
  <c r="Y49" i="23" l="1"/>
  <c r="X1" i="23" s="1"/>
  <c r="Y94" i="21"/>
  <c r="Y46" i="23"/>
  <c r="Y67" i="22"/>
  <c r="X1" i="22" s="1"/>
  <c r="Y64" i="22"/>
  <c r="Y97" i="21"/>
  <c r="X1" i="21" s="1"/>
</calcChain>
</file>

<file path=xl/sharedStrings.xml><?xml version="1.0" encoding="utf-8"?>
<sst xmlns="http://schemas.openxmlformats.org/spreadsheetml/2006/main" count="520" uniqueCount="230">
  <si>
    <t>Para diligenciar el presente formato, usted deberá:</t>
  </si>
  <si>
    <t>TRABAJAR EL FORMATO DE MANERA LOCAL Y CONSOLIDAR LA INFORMACIÓN DE LOS PROFESIONALES QUE PARTICIPARON EN EL EJERCICIO DE EVALUACIÓN DE CALIDAD EN UN SOLO ARCHIVO, DEBE TENER PRECAUCIÓN DE NO ALTERAR LAS FÓRMULAS NI EL FORMATO</t>
  </si>
  <si>
    <t>1. REGISTRAR LOS DATOS QUE SE VERIFICARON EN CAMPO, en la hoja "Registro_Datos"</t>
  </si>
  <si>
    <r>
      <rPr>
        <b/>
        <sz val="11"/>
        <color rgb="FFFF0000"/>
        <rFont val="Calibri"/>
        <family val="2"/>
        <scheme val="minor"/>
      </rPr>
      <t>a.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Diligenciar los datos correspondientes a el nombre del departamento, el nombre del municipio, la fecha del primer día en la que se realizó el proceso de evaluación de calidad externa, el nombre del coordinador de campo o del operador catastral según sea el caso, el número total de predios del lote a evaluar y los nombres de los profesionales que realizaron la evaluación de calidad.</t>
    </r>
  </si>
  <si>
    <r>
      <rPr>
        <b/>
        <sz val="11"/>
        <color rgb="FFFF0000"/>
        <rFont val="Calibri"/>
        <family val="2"/>
        <scheme val="minor"/>
      </rPr>
      <t xml:space="preserve">b. </t>
    </r>
    <r>
      <rPr>
        <sz val="11"/>
        <color theme="1"/>
        <rFont val="Calibri"/>
        <family val="2"/>
        <scheme val="minor"/>
      </rPr>
      <t>Es necesario seleccionar el escenario de evaluación de la lista desplegable de la celda</t>
    </r>
  </si>
  <si>
    <r>
      <rPr>
        <b/>
        <sz val="11"/>
        <color rgb="FFFF0000"/>
        <rFont val="Calibri"/>
        <family val="2"/>
        <scheme val="minor"/>
      </rPr>
      <t xml:space="preserve">c. </t>
    </r>
    <r>
      <rPr>
        <sz val="11"/>
        <color theme="1"/>
        <rFont val="Calibri"/>
        <family val="2"/>
        <scheme val="minor"/>
      </rPr>
      <t>En el espacio para observaciones generales deberá registrar las observaciones que considere necesarias y que sean resultado del ejercicio de evaluación que se registra</t>
    </r>
  </si>
  <si>
    <r>
      <rPr>
        <b/>
        <sz val="11"/>
        <color rgb="FFFF0000"/>
        <rFont val="Calibri"/>
        <family val="2"/>
        <scheme val="minor"/>
      </rPr>
      <t xml:space="preserve">d. </t>
    </r>
    <r>
      <rPr>
        <sz val="11"/>
        <color theme="1"/>
        <rFont val="Calibri"/>
        <family val="2"/>
        <scheme val="minor"/>
      </rPr>
      <t>En el espacio para observaciones por cada predio, deberá diligenciarlas  en cada fila correspondiente y en la hoja de muestra deberá ajustar el texto de manera tal que la observación se pueda leer y no quede cortada. Para tal fin puede acceder en el menú Inicio, panel Alineación, botón Ajustar texto.</t>
    </r>
  </si>
  <si>
    <t>2. Una vez se diligencien todos los campos podrá visualizarlos</t>
  </si>
  <si>
    <t>Si la selección aleatoria del tamaño de la muestra corresponde a 32 predios podrá visualizar los datos en la hoja "FO-GCT-PC01-01_Muestra32"</t>
  </si>
  <si>
    <t>Si la selección aleatoria del tamaño de la muestra corresponde a 50 predios podrá visualizar los datos en la hoja "FO-GCT-PC01-01_Muestra50"</t>
  </si>
  <si>
    <t>Si la selección aleatoria del tamaño de la muestra corresponde a 80 predios podrá visualizar los datos en la hoja "FO-GCT-PC01-01_Muestra80"</t>
  </si>
  <si>
    <t>Si la selección aleatoria del tamaño de la muestra corresponde a 125 predios podrá visualizar los datos en la hoja "FO-GCT-PC01-01_Muestra125"</t>
  </si>
  <si>
    <t>Por favor recuerde que el formato deberá ser firmado para una versión definitiva y se debe imprimir la hoja de la muestra correspondiente en formato PDF</t>
  </si>
  <si>
    <t>Deberá entregar como soporte digital el archivo en formato Excel diligenciado sin firmas y el archivo en formato PDF firmado</t>
  </si>
  <si>
    <t>No olvide que, para firmar el archivo, deberá hacerlo directamente en el archivo PDF</t>
  </si>
  <si>
    <r>
      <rPr>
        <b/>
        <sz val="8"/>
        <rFont val="Arial"/>
        <family val="2"/>
      </rPr>
      <t>DEPARTAMENTO:</t>
    </r>
    <r>
      <rPr>
        <sz val="8"/>
        <rFont val="Arial"/>
        <family val="2"/>
      </rPr>
      <t xml:space="preserve"> </t>
    </r>
  </si>
  <si>
    <t>FECHA DE EVALUACIÓN (AAAA-MM-DD)</t>
  </si>
  <si>
    <t>CL</t>
  </si>
  <si>
    <t>12.5</t>
  </si>
  <si>
    <r>
      <rPr>
        <b/>
        <sz val="8"/>
        <rFont val="Arial"/>
        <family val="2"/>
      </rPr>
      <t>MUNICIPIO:</t>
    </r>
    <r>
      <rPr>
        <sz val="8"/>
        <rFont val="Arial"/>
        <family val="2"/>
      </rPr>
      <t xml:space="preserve"> </t>
    </r>
  </si>
  <si>
    <t>NOMBRE COORDINADOR DE CAMPO-OPERADOR CATASTRAL:</t>
  </si>
  <si>
    <t>Escenario</t>
  </si>
  <si>
    <t>TOTAL DE PREDIOS LOTE A EVALUAR</t>
  </si>
  <si>
    <t>NOMBRE EVALUADOR IGAC:</t>
  </si>
  <si>
    <t xml:space="preserve">OBSERVACIONES GENERALES:  </t>
  </si>
  <si>
    <t>FIRMA DEL EVALUADOR</t>
  </si>
  <si>
    <t>NOMBRE DEL EVALUADOR</t>
  </si>
  <si>
    <t>ID</t>
  </si>
  <si>
    <t>Código Predial Nacional</t>
  </si>
  <si>
    <t>URBANO</t>
  </si>
  <si>
    <t>RURAL</t>
  </si>
  <si>
    <t xml:space="preserve"> Forma, posición y área</t>
  </si>
  <si>
    <t>Código Predial Nacional2</t>
  </si>
  <si>
    <t>Matricula inmobiliaria o consecutivo en sistema antiguo de registro</t>
  </si>
  <si>
    <t xml:space="preserve">Tipo de predio </t>
  </si>
  <si>
    <t xml:space="preserve">Condición del predio </t>
  </si>
  <si>
    <t>Destinación económica</t>
  </si>
  <si>
    <t>Novedad Número Predial</t>
  </si>
  <si>
    <t>Acuerdo</t>
  </si>
  <si>
    <t>Punto Tipo</t>
  </si>
  <si>
    <t>Tipo documento</t>
  </si>
  <si>
    <t>Documento identidad</t>
  </si>
  <si>
    <t>Primer nombre, Segundo nombre, Primer apellido, Segundo apellido o Razón Social</t>
  </si>
  <si>
    <t>Totalidad y representación</t>
  </si>
  <si>
    <t>Uso</t>
  </si>
  <si>
    <t>Categorización de la unidad de construcción</t>
  </si>
  <si>
    <t>Dirección</t>
  </si>
  <si>
    <t>Derecho tipo</t>
  </si>
  <si>
    <t>Fecha inicio de tenencia</t>
  </si>
  <si>
    <t xml:space="preserve"> Tipo Fuente Administrativa</t>
  </si>
  <si>
    <t>OBSERVACIONES
(Máximo 40 palabras)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</si>
  <si>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</si>
  <si>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</si>
  <si>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</si>
  <si>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</si>
  <si>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</si>
  <si>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</si>
  <si>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</si>
  <si>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</si>
  <si>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</si>
  <si>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</si>
  <si>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</si>
  <si>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</si>
  <si>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</si>
  <si>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</si>
  <si>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</si>
  <si>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</si>
  <si>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</si>
  <si>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</si>
  <si>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</si>
  <si>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</si>
  <si>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</si>
  <si>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</si>
  <si>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</si>
  <si>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</si>
  <si>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</si>
  <si>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</si>
  <si>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</si>
  <si>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</si>
  <si>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</si>
  <si>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</si>
  <si>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</si>
  <si>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</si>
  <si>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</si>
  <si>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</si>
  <si>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</si>
  <si>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</si>
  <si>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</si>
  <si>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</si>
  <si>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</si>
  <si>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</si>
  <si>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</si>
  <si>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</si>
  <si>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</si>
  <si>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</si>
  <si>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</si>
  <si>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</si>
  <si>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</si>
  <si>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</si>
  <si>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</si>
  <si>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</si>
  <si>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</si>
  <si>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</si>
  <si>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</si>
  <si>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</si>
  <si>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</si>
  <si>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</si>
  <si>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</si>
  <si>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</si>
  <si>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</si>
  <si>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</si>
  <si>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</si>
  <si>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</si>
  <si>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</si>
  <si>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</si>
  <si>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</si>
  <si>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</si>
  <si>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</si>
  <si>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</si>
  <si>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</si>
  <si>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</si>
  <si>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</si>
  <si>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</si>
  <si>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</si>
  <si>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</si>
  <si>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</si>
  <si>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</si>
  <si>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</si>
  <si>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</si>
  <si>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</si>
  <si>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</si>
  <si>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</si>
  <si>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</si>
  <si>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</si>
  <si>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</si>
  <si>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</si>
  <si>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</si>
  <si>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</si>
  <si>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</si>
  <si>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</si>
  <si>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</si>
  <si>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</si>
  <si>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</si>
  <si>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</si>
  <si>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</si>
  <si>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</si>
  <si>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</si>
  <si>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</si>
  <si>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</si>
  <si>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</si>
  <si>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</si>
  <si>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</si>
  <si>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</si>
  <si>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</si>
  <si>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</si>
  <si>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</si>
  <si>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</si>
  <si>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</si>
  <si>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</si>
  <si>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</si>
  <si>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</si>
  <si>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</si>
  <si>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</si>
  <si>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</si>
  <si>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</si>
  <si>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</si>
  <si>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</si>
  <si>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</si>
  <si>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</si>
  <si>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</si>
  <si>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</si>
  <si>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</si>
  <si>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</si>
  <si>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</si>
  <si>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</si>
  <si>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</si>
  <si>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Formato de Evaluación de Calidad Externa/Exactitud Temática a Predios Muestra</t>
  </si>
  <si>
    <r>
      <rPr>
        <b/>
        <sz val="14"/>
        <rFont val="Arial"/>
        <family val="2"/>
      </rPr>
      <t>DEPARTAMENTO:</t>
    </r>
    <r>
      <rPr>
        <sz val="14"/>
        <rFont val="Arial"/>
        <family val="2"/>
      </rPr>
      <t xml:space="preserve"> </t>
    </r>
  </si>
  <si>
    <r>
      <rPr>
        <b/>
        <sz val="14"/>
        <rFont val="Arial"/>
        <family val="2"/>
      </rPr>
      <t>MUNICIPIO:</t>
    </r>
    <r>
      <rPr>
        <sz val="14"/>
        <rFont val="Arial"/>
        <family val="2"/>
      </rPr>
      <t xml:space="preserve"> </t>
    </r>
  </si>
  <si>
    <t>Instrucción Diligenciamiento</t>
  </si>
  <si>
    <t>CUMPLE</t>
  </si>
  <si>
    <r>
      <t xml:space="preserve">Digitar </t>
    </r>
    <r>
      <rPr>
        <b/>
        <sz val="12"/>
        <rFont val="Arial"/>
        <family val="2"/>
      </rPr>
      <t xml:space="preserve">0 </t>
    </r>
    <r>
      <rPr>
        <sz val="12"/>
        <rFont val="Arial"/>
        <family val="2"/>
      </rPr>
      <t xml:space="preserve">si la variable dentro del predio </t>
    </r>
    <r>
      <rPr>
        <b/>
        <sz val="12"/>
        <rFont val="Arial"/>
        <family val="2"/>
      </rPr>
      <t>cumple</t>
    </r>
    <r>
      <rPr>
        <sz val="12"/>
        <rFont val="Arial"/>
        <family val="2"/>
      </rPr>
      <t>.</t>
    </r>
  </si>
  <si>
    <t>MUESTREO</t>
  </si>
  <si>
    <t>NO CUMPLE</t>
  </si>
  <si>
    <r>
      <t xml:space="preserve">Digitar </t>
    </r>
    <r>
      <rPr>
        <b/>
        <sz val="12"/>
        <rFont val="Arial"/>
        <family val="2"/>
      </rPr>
      <t>1</t>
    </r>
    <r>
      <rPr>
        <sz val="12"/>
        <rFont val="Arial"/>
        <family val="2"/>
      </rPr>
      <t xml:space="preserve"> si la variable dentro del predio </t>
    </r>
    <r>
      <rPr>
        <b/>
        <sz val="12"/>
        <rFont val="Arial"/>
        <family val="2"/>
      </rPr>
      <t>NO cumple</t>
    </r>
    <r>
      <rPr>
        <sz val="12"/>
        <rFont val="Arial"/>
        <family val="2"/>
      </rPr>
      <t>.</t>
    </r>
  </si>
  <si>
    <t>No. PREDIOS A REVISAR</t>
  </si>
  <si>
    <t>AC</t>
  </si>
  <si>
    <t>PREDIO INSPECCIONADO</t>
  </si>
  <si>
    <t>CLASES</t>
  </si>
  <si>
    <t>LC Terreno</t>
  </si>
  <si>
    <t>LC_Predio</t>
  </si>
  <si>
    <t xml:space="preserve">LC Datos Adicionales Levantamiento Catastral </t>
  </si>
  <si>
    <t>LC Punto Lindero</t>
  </si>
  <si>
    <t>LC Interesado</t>
  </si>
  <si>
    <t>LC Unidad Construcción</t>
  </si>
  <si>
    <t>LC Característica Unidad Construcción</t>
  </si>
  <si>
    <t>LC Calificación unidad construcción</t>
  </si>
  <si>
    <t>LC Derecho</t>
  </si>
  <si>
    <t>LC_Fuente Administrativa</t>
  </si>
  <si>
    <t>Aprobación por predio-variable</t>
  </si>
  <si>
    <t>Clasificacion de Suelo / Prioridad Variable</t>
  </si>
  <si>
    <t>Prioridad 1</t>
  </si>
  <si>
    <t>Prioridad 2</t>
  </si>
  <si>
    <t>Prioridad 3</t>
  </si>
  <si>
    <t>Orden</t>
  </si>
  <si>
    <t>Código Predial Nacional (SECTOR-VDA/MZ-PREDIO)-(XX-XXXX-XXXX)</t>
  </si>
  <si>
    <t>Tipo</t>
  </si>
  <si>
    <t>OBSERVACIONES</t>
  </si>
  <si>
    <t>Conteo Errores por variable</t>
  </si>
  <si>
    <t>OBSERVACIONES DE LA ENTREGA</t>
  </si>
  <si>
    <t>Aceptación o Rechazo por variable</t>
  </si>
  <si>
    <t xml:space="preserve"> </t>
  </si>
  <si>
    <t>NUM PREDIAL</t>
  </si>
  <si>
    <t>cumpla con los 30 digitos, que corresponda a la condicion de propiedad, si es nuevo, debe ser consecutivo 9000, si es NPH, si corresponde Tipo de avaluo y sector : 00 rural 01 urbnao y diferentes corregimientos</t>
  </si>
  <si>
    <t>LINDEROS</t>
  </si>
  <si>
    <t>verificar con respecto a la fuente</t>
  </si>
  <si>
    <t>PREDIO TIPO</t>
  </si>
  <si>
    <t>privado o public</t>
  </si>
  <si>
    <t>TIPO DE DERECHO</t>
  </si>
  <si>
    <t>Descripcion general de la construccion</t>
  </si>
  <si>
    <t>TRAMITES CATASTRALES</t>
  </si>
  <si>
    <t>Englobes, desenglobes, cancelaciones, rectificacion de area….etc situaciones encontradas en terreno difenretes a las que entregó el operador</t>
  </si>
  <si>
    <t>Descripcion general de la UC</t>
  </si>
  <si>
    <t>Planta ubicación, total pisos UC, HABITACIONES, BAÑOS, AÑO DE CONSTRUCCIONES, locales y tipo de planta</t>
  </si>
  <si>
    <t>Tabla A: Planes de muestreo simple tabulados según la calidad límite (Procedimiento A). Fuente ISO 2859-2</t>
  </si>
  <si>
    <t>Tamaño del lote (Predios)</t>
  </si>
  <si>
    <t>Calidad límite en porcentaje</t>
  </si>
  <si>
    <t>n</t>
  </si>
  <si>
    <t>Ac</t>
  </si>
  <si>
    <t>Esc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</si>
</sst>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m\o\n\th\ d\,\ yyyy"/>
    <numFmt numFmtId="165" formatCode="_ [$€-2]\ * #,##0.00_ ;_ [$€-2]\ * \-#,##0.00_ ;_ [$€-2]\ * &quot;-&quot;??_ "/>
    <numFmt numFmtId="166" formatCode="#.00"/>
    <numFmt numFmtId="167" formatCode="#."/>
    <numFmt numFmtId="168" formatCode="_-* #,##0\ _P_t_s_-;\-* #,##0\ _P_t_s_-;_-* &quot;-&quot;\ _P_t_s_-;_-@_-"/>
    <numFmt numFmtId="169" formatCode="_(* #,##0\ &quot;pta&quot;_);_(* \(#,##0\ &quot;pta&quot;\);_(* &quot;-&quot;??\ &quot;pta&quot;_);_(@_)"/>
    <numFmt numFmtId="170" formatCode="0.0"/>
    <numFmt numFmtId="171" formatCode="#,##0.0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"/>
      <family val="2"/>
    </font>
    <font>
      <b/>
      <sz val="18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b/>
      <sz val="11"/>
      <name val="Arial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theme="0" tint="-0.34998626667073579"/>
      <name val="Arial"/>
      <family val="2"/>
    </font>
    <font>
      <sz val="12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sz val="14"/>
      <color rgb="FFFF0000"/>
      <name val="Arial"/>
      <family val="2"/>
    </font>
    <font>
      <i/>
      <sz val="16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999999"/>
        <bgColor indexed="64"/>
      </patternFill>
    </fill>
    <fill>
      <patternFill patternType="solid">
        <fgColor rgb="FF69B3DD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EE08B"/>
        <bgColor indexed="64"/>
      </patternFill>
    </fill>
    <fill>
      <patternFill patternType="solid">
        <fgColor rgb="FF7FBF7B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B5E5E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5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medium">
        <color theme="1" tint="0.499984740745262"/>
      </left>
      <right/>
      <top/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indexed="64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medium">
        <color indexed="64"/>
      </right>
      <top style="thin">
        <color theme="0" tint="-0.249977111117893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</borders>
  <cellStyleXfs count="14">
    <xf numFmtId="0" fontId="0" fillId="0" borderId="0"/>
    <xf numFmtId="164" fontId="3" fillId="0" borderId="0">
      <protection locked="0"/>
    </xf>
    <xf numFmtId="165" fontId="1" fillId="0" borderId="0" applyFont="0" applyFill="0" applyBorder="0" applyAlignment="0" applyProtection="0"/>
    <xf numFmtId="166" fontId="3" fillId="0" borderId="0">
      <protection locked="0"/>
    </xf>
    <xf numFmtId="167" fontId="4" fillId="0" borderId="0">
      <protection locked="0"/>
    </xf>
    <xf numFmtId="167" fontId="4" fillId="0" borderId="0"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8" fontId="1" fillId="0" borderId="0" applyFont="0" applyFill="0" applyBorder="0" applyAlignment="0" applyProtection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</cellStyleXfs>
  <cellXfs count="204">
    <xf numFmtId="0" fontId="0" fillId="0" borderId="0" xfId="0"/>
    <xf numFmtId="0" fontId="7" fillId="0" borderId="0" xfId="9" applyFont="1" applyAlignment="1">
      <alignment vertical="center"/>
    </xf>
    <xf numFmtId="0" fontId="1" fillId="0" borderId="0" xfId="9" applyFont="1"/>
    <xf numFmtId="0" fontId="1" fillId="0" borderId="0" xfId="9" applyFont="1" applyAlignment="1">
      <alignment horizontal="center" vertical="center" wrapText="1"/>
    </xf>
    <xf numFmtId="49" fontId="1" fillId="0" borderId="0" xfId="9" applyNumberFormat="1" applyFont="1" applyAlignment="1">
      <alignment horizontal="center" vertical="center" wrapText="1"/>
    </xf>
    <xf numFmtId="0" fontId="1" fillId="0" borderId="0" xfId="9" applyFont="1" applyAlignment="1">
      <alignment vertical="center"/>
    </xf>
    <xf numFmtId="0" fontId="16" fillId="0" borderId="0" xfId="0" applyFont="1"/>
    <xf numFmtId="0" fontId="16" fillId="2" borderId="1" xfId="0" applyFont="1" applyFill="1" applyBorder="1" applyAlignment="1">
      <alignment horizontal="center" vertical="center"/>
    </xf>
    <xf numFmtId="0" fontId="16" fillId="2" borderId="9" xfId="0" applyFont="1" applyFill="1" applyBorder="1" applyAlignment="1">
      <alignment horizontal="center"/>
    </xf>
    <xf numFmtId="0" fontId="18" fillId="0" borderId="2" xfId="9" applyFont="1" applyBorder="1" applyAlignment="1">
      <alignment horizontal="center" vertical="center" textRotation="90" wrapText="1"/>
    </xf>
    <xf numFmtId="0" fontId="11" fillId="0" borderId="2" xfId="9" applyFont="1" applyBorder="1" applyAlignment="1">
      <alignment horizontal="center" textRotation="90" wrapText="1"/>
    </xf>
    <xf numFmtId="0" fontId="20" fillId="6" borderId="11" xfId="9" applyFont="1" applyFill="1" applyBorder="1" applyAlignment="1">
      <alignment horizontal="center" vertical="center" wrapText="1"/>
    </xf>
    <xf numFmtId="0" fontId="20" fillId="3" borderId="11" xfId="9" applyFont="1" applyFill="1" applyBorder="1" applyAlignment="1">
      <alignment horizontal="center" vertical="center" wrapText="1"/>
    </xf>
    <xf numFmtId="0" fontId="20" fillId="4" borderId="11" xfId="9" applyFont="1" applyFill="1" applyBorder="1" applyAlignment="1">
      <alignment horizontal="center" vertical="center" wrapText="1"/>
    </xf>
    <xf numFmtId="0" fontId="11" fillId="0" borderId="22" xfId="9" applyFont="1" applyBorder="1" applyAlignment="1">
      <alignment horizontal="center" vertical="center" wrapText="1"/>
    </xf>
    <xf numFmtId="0" fontId="21" fillId="0" borderId="22" xfId="9" applyFont="1" applyBorder="1" applyAlignment="1">
      <alignment horizontal="center" vertical="center" wrapText="1"/>
    </xf>
    <xf numFmtId="3" fontId="12" fillId="12" borderId="22" xfId="9" applyNumberFormat="1" applyFont="1" applyFill="1" applyBorder="1" applyAlignment="1">
      <alignment horizontal="center" vertical="center" wrapText="1"/>
    </xf>
    <xf numFmtId="0" fontId="12" fillId="5" borderId="22" xfId="9" applyFont="1" applyFill="1" applyBorder="1" applyAlignment="1">
      <alignment horizontal="center" vertical="center" wrapText="1"/>
    </xf>
    <xf numFmtId="0" fontId="8" fillId="0" borderId="22" xfId="9" applyFont="1" applyBorder="1" applyAlignment="1">
      <alignment horizontal="center" vertical="center"/>
    </xf>
    <xf numFmtId="0" fontId="18" fillId="0" borderId="3" xfId="9" applyFont="1" applyBorder="1" applyAlignment="1">
      <alignment horizontal="center" vertical="center" textRotation="90" wrapText="1"/>
    </xf>
    <xf numFmtId="0" fontId="11" fillId="0" borderId="3" xfId="9" applyFont="1" applyBorder="1" applyAlignment="1">
      <alignment horizontal="center" textRotation="90" wrapText="1"/>
    </xf>
    <xf numFmtId="0" fontId="20" fillId="4" borderId="25" xfId="9" applyFont="1" applyFill="1" applyBorder="1" applyAlignment="1">
      <alignment horizontal="center" vertical="center" wrapText="1"/>
    </xf>
    <xf numFmtId="0" fontId="18" fillId="0" borderId="23" xfId="9" applyFont="1" applyBorder="1" applyAlignment="1">
      <alignment horizontal="center" vertical="center" textRotation="90" wrapText="1"/>
    </xf>
    <xf numFmtId="0" fontId="11" fillId="0" borderId="23" xfId="9" applyFont="1" applyBorder="1" applyAlignment="1">
      <alignment horizontal="center" textRotation="90" wrapText="1"/>
    </xf>
    <xf numFmtId="0" fontId="10" fillId="5" borderId="19" xfId="9" applyFont="1" applyFill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center" wrapText="1"/>
    </xf>
    <xf numFmtId="0" fontId="1" fillId="0" borderId="0" xfId="9" applyFont="1" applyAlignment="1">
      <alignment horizontal="center" vertical="center"/>
    </xf>
    <xf numFmtId="0" fontId="1" fillId="0" borderId="0" xfId="9" applyFont="1" applyAlignment="1">
      <alignment vertical="center" wrapText="1"/>
    </xf>
    <xf numFmtId="0" fontId="1" fillId="0" borderId="0" xfId="9" applyFont="1" applyAlignment="1">
      <alignment horizontal="center"/>
    </xf>
    <xf numFmtId="0" fontId="13" fillId="0" borderId="1" xfId="9" applyFont="1" applyBorder="1" applyAlignment="1">
      <alignment horizontal="center" vertical="center" wrapText="1"/>
    </xf>
    <xf numFmtId="49" fontId="11" fillId="0" borderId="1" xfId="9" applyNumberFormat="1" applyFont="1" applyBorder="1" applyAlignment="1">
      <alignment horizontal="center" vertical="center" wrapText="1"/>
    </xf>
    <xf numFmtId="0" fontId="10" fillId="0" borderId="35" xfId="9" applyFont="1" applyBorder="1" applyAlignment="1">
      <alignment vertical="center" wrapText="1"/>
    </xf>
    <xf numFmtId="0" fontId="13" fillId="0" borderId="37" xfId="9" applyFont="1" applyBorder="1" applyAlignment="1">
      <alignment horizontal="center" vertical="center" wrapText="1"/>
    </xf>
    <xf numFmtId="0" fontId="10" fillId="0" borderId="1" xfId="9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49" fontId="25" fillId="0" borderId="0" xfId="0" applyNumberFormat="1" applyFont="1" applyAlignment="1">
      <alignment horizontal="center" vertical="center" wrapText="1"/>
    </xf>
    <xf numFmtId="49" fontId="25" fillId="0" borderId="0" xfId="0" applyNumberFormat="1" applyFont="1" applyAlignment="1">
      <alignment horizontal="center" vertical="center"/>
    </xf>
    <xf numFmtId="49" fontId="25" fillId="0" borderId="38" xfId="0" applyNumberFormat="1" applyFont="1" applyBorder="1" applyAlignment="1">
      <alignment horizontal="center" vertical="center" wrapText="1"/>
    </xf>
    <xf numFmtId="49" fontId="27" fillId="13" borderId="40" xfId="13" applyNumberFormat="1" applyFont="1" applyFill="1" applyBorder="1" applyAlignment="1">
      <alignment horizontal="center" vertical="center" wrapText="1"/>
    </xf>
    <xf numFmtId="1" fontId="12" fillId="0" borderId="0" xfId="13" applyNumberFormat="1" applyFont="1" applyAlignment="1">
      <alignment horizontal="center" vertical="top" wrapText="1"/>
    </xf>
    <xf numFmtId="1" fontId="12" fillId="0" borderId="0" xfId="13" applyNumberFormat="1" applyFont="1" applyAlignment="1">
      <alignment horizontal="center" vertical="center" wrapText="1"/>
    </xf>
    <xf numFmtId="0" fontId="1" fillId="0" borderId="0" xfId="13" applyAlignment="1">
      <alignment horizontal="center" vertical="center" wrapText="1"/>
    </xf>
    <xf numFmtId="0" fontId="28" fillId="0" borderId="0" xfId="13" applyFont="1" applyAlignment="1">
      <alignment horizontal="center" vertical="center" wrapText="1"/>
    </xf>
    <xf numFmtId="1" fontId="1" fillId="0" borderId="0" xfId="13" applyNumberFormat="1" applyAlignment="1">
      <alignment horizontal="center" vertical="center" wrapText="1"/>
    </xf>
    <xf numFmtId="49" fontId="27" fillId="0" borderId="0" xfId="13" applyNumberFormat="1" applyFont="1" applyAlignment="1">
      <alignment horizontal="center" vertical="center" wrapText="1"/>
    </xf>
    <xf numFmtId="49" fontId="27" fillId="0" borderId="39" xfId="13" applyNumberFormat="1" applyFont="1" applyBorder="1" applyAlignment="1">
      <alignment horizontal="center" vertical="center" wrapText="1"/>
    </xf>
    <xf numFmtId="49" fontId="21" fillId="0" borderId="39" xfId="13" applyNumberFormat="1" applyFont="1" applyBorder="1" applyAlignment="1">
      <alignment horizontal="center" vertical="center" wrapText="1"/>
    </xf>
    <xf numFmtId="171" fontId="12" fillId="12" borderId="22" xfId="9" applyNumberFormat="1" applyFont="1" applyFill="1" applyBorder="1" applyAlignment="1">
      <alignment horizontal="center" vertical="center" wrapText="1"/>
    </xf>
    <xf numFmtId="0" fontId="20" fillId="6" borderId="44" xfId="9" applyFont="1" applyFill="1" applyBorder="1" applyAlignment="1">
      <alignment horizontal="center" vertical="center" wrapText="1"/>
    </xf>
    <xf numFmtId="0" fontId="13" fillId="0" borderId="0" xfId="9" applyFont="1" applyAlignment="1">
      <alignment vertical="center" wrapText="1"/>
    </xf>
    <xf numFmtId="0" fontId="11" fillId="0" borderId="39" xfId="13" applyFont="1" applyBorder="1" applyAlignment="1">
      <alignment horizontal="center" vertical="center" wrapText="1"/>
    </xf>
    <xf numFmtId="170" fontId="28" fillId="12" borderId="39" xfId="13" applyNumberFormat="1" applyFont="1" applyFill="1" applyBorder="1" applyAlignment="1">
      <alignment vertical="center" wrapText="1"/>
    </xf>
    <xf numFmtId="0" fontId="27" fillId="4" borderId="39" xfId="13" applyFont="1" applyFill="1" applyBorder="1" applyAlignment="1">
      <alignment horizontal="center" vertical="center" textRotation="90" wrapText="1"/>
    </xf>
    <xf numFmtId="0" fontId="27" fillId="6" borderId="39" xfId="13" applyFont="1" applyFill="1" applyBorder="1" applyAlignment="1">
      <alignment horizontal="center" vertical="center" textRotation="90" wrapText="1"/>
    </xf>
    <xf numFmtId="0" fontId="27" fillId="9" borderId="39" xfId="13" applyFont="1" applyFill="1" applyBorder="1" applyAlignment="1">
      <alignment horizontal="center" vertical="center" textRotation="90" wrapText="1"/>
    </xf>
    <xf numFmtId="0" fontId="27" fillId="7" borderId="39" xfId="13" applyFont="1" applyFill="1" applyBorder="1" applyAlignment="1">
      <alignment horizontal="center" vertical="center" textRotation="90" wrapText="1"/>
    </xf>
    <xf numFmtId="0" fontId="27" fillId="3" borderId="39" xfId="13" applyFont="1" applyFill="1" applyBorder="1" applyAlignment="1">
      <alignment horizontal="center" vertical="center" textRotation="90" wrapText="1"/>
    </xf>
    <xf numFmtId="0" fontId="11" fillId="0" borderId="37" xfId="9" applyFont="1" applyBorder="1" applyAlignment="1">
      <alignment horizontal="center" vertical="center"/>
    </xf>
    <xf numFmtId="0" fontId="11" fillId="0" borderId="1" xfId="9" applyFont="1" applyBorder="1" applyAlignment="1">
      <alignment horizontal="center" vertical="center"/>
    </xf>
    <xf numFmtId="1" fontId="26" fillId="0" borderId="45" xfId="9" applyNumberFormat="1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/>
    </xf>
    <xf numFmtId="0" fontId="29" fillId="0" borderId="0" xfId="0" applyFont="1"/>
    <xf numFmtId="1" fontId="27" fillId="0" borderId="0" xfId="13" applyNumberFormat="1" applyFont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1" fontId="27" fillId="0" borderId="0" xfId="13" applyNumberFormat="1" applyFont="1" applyAlignment="1">
      <alignment horizontal="center" vertical="top" wrapText="1"/>
    </xf>
    <xf numFmtId="3" fontId="16" fillId="0" borderId="10" xfId="0" applyNumberFormat="1" applyFont="1" applyBorder="1" applyAlignment="1">
      <alignment horizontal="center" vertical="center"/>
    </xf>
    <xf numFmtId="3" fontId="16" fillId="0" borderId="5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16" fillId="0" borderId="6" xfId="0" applyNumberFormat="1" applyFont="1" applyBorder="1" applyAlignment="1">
      <alignment horizontal="center" vertical="center"/>
    </xf>
    <xf numFmtId="3" fontId="16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3" fontId="16" fillId="0" borderId="8" xfId="0" applyNumberFormat="1" applyFont="1" applyBorder="1" applyAlignment="1">
      <alignment horizontal="center" vertical="center"/>
    </xf>
    <xf numFmtId="3" fontId="17" fillId="0" borderId="7" xfId="0" applyNumberFormat="1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2" fontId="8" fillId="0" borderId="35" xfId="9" applyNumberFormat="1" applyFont="1" applyBorder="1" applyAlignment="1">
      <alignment horizontal="center" vertical="center"/>
    </xf>
    <xf numFmtId="1" fontId="14" fillId="0" borderId="0" xfId="9" applyNumberFormat="1" applyFont="1" applyAlignment="1">
      <alignment vertical="center" wrapText="1"/>
    </xf>
    <xf numFmtId="2" fontId="8" fillId="0" borderId="57" xfId="9" applyNumberFormat="1" applyFont="1" applyBorder="1" applyAlignment="1">
      <alignment horizontal="center" vertical="center"/>
    </xf>
    <xf numFmtId="0" fontId="11" fillId="0" borderId="9" xfId="9" applyFont="1" applyBorder="1" applyAlignment="1">
      <alignment horizontal="center" vertical="center"/>
    </xf>
    <xf numFmtId="0" fontId="11" fillId="0" borderId="58" xfId="9" applyFont="1" applyBorder="1" applyAlignment="1">
      <alignment horizontal="center" vertical="center"/>
    </xf>
    <xf numFmtId="170" fontId="12" fillId="0" borderId="60" xfId="9" applyNumberFormat="1" applyFont="1" applyBorder="1" applyAlignment="1" applyProtection="1">
      <alignment horizontal="center" vertical="center"/>
      <protection locked="0"/>
    </xf>
    <xf numFmtId="170" fontId="12" fillId="0" borderId="61" xfId="9" applyNumberFormat="1" applyFont="1" applyBorder="1" applyAlignment="1" applyProtection="1">
      <alignment horizontal="center" vertical="center"/>
      <protection locked="0"/>
    </xf>
    <xf numFmtId="0" fontId="12" fillId="0" borderId="65" xfId="9" applyFont="1" applyBorder="1" applyAlignment="1" applyProtection="1">
      <alignment horizontal="center" vertical="center"/>
      <protection locked="0"/>
    </xf>
    <xf numFmtId="0" fontId="12" fillId="0" borderId="66" xfId="9" applyFont="1" applyBorder="1" applyAlignment="1" applyProtection="1">
      <alignment horizontal="center" vertical="center"/>
      <protection locked="0"/>
    </xf>
    <xf numFmtId="0" fontId="13" fillId="0" borderId="0" xfId="9" applyFont="1" applyAlignment="1">
      <alignment horizontal="center" vertical="center" wrapText="1"/>
    </xf>
    <xf numFmtId="49" fontId="1" fillId="0" borderId="19" xfId="9" applyNumberFormat="1" applyFont="1" applyBorder="1" applyAlignment="1" applyProtection="1">
      <alignment vertical="center"/>
      <protection locked="0"/>
    </xf>
    <xf numFmtId="0" fontId="23" fillId="0" borderId="3" xfId="9" applyFont="1" applyBorder="1" applyAlignment="1">
      <alignment horizontal="center" vertical="center"/>
    </xf>
    <xf numFmtId="49" fontId="1" fillId="0" borderId="19" xfId="9" applyNumberFormat="1" applyFont="1" applyBorder="1" applyAlignment="1" applyProtection="1">
      <alignment vertical="center" wrapText="1"/>
      <protection locked="0"/>
    </xf>
    <xf numFmtId="0" fontId="0" fillId="0" borderId="0" xfId="0" applyAlignment="1">
      <alignment horizontal="left" vertical="center" wrapText="1"/>
    </xf>
    <xf numFmtId="0" fontId="29" fillId="14" borderId="0" xfId="0" applyFont="1" applyFill="1" applyAlignment="1">
      <alignment horizontal="left" vertical="center" wrapText="1"/>
    </xf>
    <xf numFmtId="49" fontId="1" fillId="0" borderId="43" xfId="13" applyNumberFormat="1" applyBorder="1" applyAlignment="1">
      <alignment horizontal="center" vertical="center" wrapText="1"/>
    </xf>
    <xf numFmtId="49" fontId="1" fillId="0" borderId="42" xfId="13" applyNumberFormat="1" applyBorder="1" applyAlignment="1">
      <alignment horizontal="center" vertical="center" wrapText="1"/>
    </xf>
    <xf numFmtId="49" fontId="1" fillId="0" borderId="41" xfId="13" applyNumberFormat="1" applyBorder="1" applyAlignment="1">
      <alignment horizontal="center" vertical="center" wrapText="1"/>
    </xf>
    <xf numFmtId="1" fontId="10" fillId="12" borderId="43" xfId="13" applyNumberFormat="1" applyFont="1" applyFill="1" applyBorder="1" applyAlignment="1">
      <alignment horizontal="center" vertical="center" wrapText="1"/>
    </xf>
    <xf numFmtId="1" fontId="10" fillId="12" borderId="42" xfId="13" applyNumberFormat="1" applyFont="1" applyFill="1" applyBorder="1" applyAlignment="1">
      <alignment horizontal="center" vertical="center" wrapText="1"/>
    </xf>
    <xf numFmtId="1" fontId="10" fillId="12" borderId="41" xfId="13" applyNumberFormat="1" applyFont="1" applyFill="1" applyBorder="1" applyAlignment="1">
      <alignment horizontal="center" vertical="center" wrapText="1"/>
    </xf>
    <xf numFmtId="170" fontId="12" fillId="12" borderId="39" xfId="13" applyNumberFormat="1" applyFont="1" applyFill="1" applyBorder="1" applyAlignment="1">
      <alignment horizontal="center" vertical="center" wrapText="1"/>
    </xf>
    <xf numFmtId="0" fontId="25" fillId="0" borderId="39" xfId="0" applyFont="1" applyBorder="1" applyAlignment="1">
      <alignment horizontal="center" vertical="center"/>
    </xf>
    <xf numFmtId="14" fontId="1" fillId="0" borderId="43" xfId="13" applyNumberFormat="1" applyBorder="1" applyAlignment="1">
      <alignment horizontal="center" vertical="center" wrapText="1"/>
    </xf>
    <xf numFmtId="0" fontId="1" fillId="0" borderId="42" xfId="13" applyBorder="1" applyAlignment="1">
      <alignment horizontal="center" vertical="center" wrapText="1"/>
    </xf>
    <xf numFmtId="0" fontId="1" fillId="0" borderId="43" xfId="13" applyBorder="1" applyAlignment="1">
      <alignment horizontal="center" vertical="center" wrapText="1"/>
    </xf>
    <xf numFmtId="0" fontId="1" fillId="0" borderId="41" xfId="13" applyBorder="1" applyAlignment="1">
      <alignment horizontal="center" vertical="center" wrapText="1"/>
    </xf>
    <xf numFmtId="0" fontId="27" fillId="0" borderId="39" xfId="13" applyFont="1" applyBorder="1" applyAlignment="1">
      <alignment horizontal="center" vertical="center" wrapText="1"/>
    </xf>
    <xf numFmtId="1" fontId="27" fillId="0" borderId="39" xfId="13" applyNumberFormat="1" applyFont="1" applyBorder="1" applyAlignment="1">
      <alignment horizontal="center" vertical="center" wrapText="1"/>
    </xf>
    <xf numFmtId="1" fontId="27" fillId="0" borderId="43" xfId="13" applyNumberFormat="1" applyFont="1" applyBorder="1" applyAlignment="1">
      <alignment horizontal="center" vertical="center" wrapText="1"/>
    </xf>
    <xf numFmtId="1" fontId="27" fillId="0" borderId="42" xfId="13" applyNumberFormat="1" applyFont="1" applyBorder="1" applyAlignment="1">
      <alignment horizontal="center" vertical="center" wrapText="1"/>
    </xf>
    <xf numFmtId="1" fontId="27" fillId="0" borderId="41" xfId="13" applyNumberFormat="1" applyFont="1" applyBorder="1" applyAlignment="1">
      <alignment horizontal="center" vertical="center" wrapText="1"/>
    </xf>
    <xf numFmtId="1" fontId="27" fillId="0" borderId="49" xfId="13" applyNumberFormat="1" applyFont="1" applyBorder="1" applyAlignment="1">
      <alignment horizontal="center" vertical="center" wrapText="1"/>
    </xf>
    <xf numFmtId="1" fontId="27" fillId="0" borderId="46" xfId="13" applyNumberFormat="1" applyFont="1" applyBorder="1" applyAlignment="1">
      <alignment horizontal="center" vertical="center" wrapText="1"/>
    </xf>
    <xf numFmtId="1" fontId="27" fillId="0" borderId="47" xfId="13" applyNumberFormat="1" applyFont="1" applyBorder="1" applyAlignment="1">
      <alignment horizontal="center" vertical="center" wrapText="1"/>
    </xf>
    <xf numFmtId="1" fontId="27" fillId="0" borderId="50" xfId="13" applyNumberFormat="1" applyFont="1" applyBorder="1" applyAlignment="1">
      <alignment horizontal="center" vertical="center" wrapText="1"/>
    </xf>
    <xf numFmtId="1" fontId="27" fillId="0" borderId="0" xfId="13" applyNumberFormat="1" applyFont="1" applyAlignment="1">
      <alignment horizontal="center" vertical="center" wrapText="1"/>
    </xf>
    <xf numFmtId="1" fontId="27" fillId="0" borderId="48" xfId="13" applyNumberFormat="1" applyFont="1" applyBorder="1" applyAlignment="1">
      <alignment horizontal="center" vertical="center" wrapText="1"/>
    </xf>
    <xf numFmtId="1" fontId="27" fillId="0" borderId="51" xfId="13" applyNumberFormat="1" applyFont="1" applyBorder="1" applyAlignment="1">
      <alignment horizontal="center" vertical="center" wrapText="1"/>
    </xf>
    <xf numFmtId="1" fontId="27" fillId="0" borderId="52" xfId="13" applyNumberFormat="1" applyFont="1" applyBorder="1" applyAlignment="1">
      <alignment horizontal="center" vertical="center" wrapText="1"/>
    </xf>
    <xf numFmtId="1" fontId="27" fillId="0" borderId="53" xfId="13" applyNumberFormat="1" applyFont="1" applyBorder="1" applyAlignment="1">
      <alignment horizontal="center" vertical="center" wrapText="1"/>
    </xf>
    <xf numFmtId="1" fontId="27" fillId="0" borderId="43" xfId="13" applyNumberFormat="1" applyFont="1" applyBorder="1" applyAlignment="1">
      <alignment horizontal="center" vertical="top" wrapText="1"/>
    </xf>
    <xf numFmtId="1" fontId="27" fillId="0" borderId="42" xfId="13" applyNumberFormat="1" applyFont="1" applyBorder="1" applyAlignment="1">
      <alignment horizontal="center" vertical="top" wrapText="1"/>
    </xf>
    <xf numFmtId="1" fontId="27" fillId="0" borderId="41" xfId="13" applyNumberFormat="1" applyFont="1" applyBorder="1" applyAlignment="1">
      <alignment horizontal="center" vertical="top" wrapText="1"/>
    </xf>
    <xf numFmtId="0" fontId="22" fillId="0" borderId="16" xfId="9" applyFont="1" applyBorder="1" applyAlignment="1">
      <alignment horizontal="center" vertical="center" wrapText="1"/>
    </xf>
    <xf numFmtId="0" fontId="22" fillId="0" borderId="18" xfId="9" applyFont="1" applyBorder="1" applyAlignment="1">
      <alignment horizontal="center" vertical="center" wrapText="1"/>
    </xf>
    <xf numFmtId="0" fontId="22" fillId="0" borderId="19" xfId="9" applyFont="1" applyBorder="1" applyAlignment="1">
      <alignment horizontal="center" vertical="center" wrapText="1"/>
    </xf>
    <xf numFmtId="0" fontId="22" fillId="0" borderId="20" xfId="9" applyFont="1" applyBorder="1" applyAlignment="1">
      <alignment horizontal="center" vertical="center" wrapText="1"/>
    </xf>
    <xf numFmtId="0" fontId="22" fillId="0" borderId="21" xfId="9" applyFont="1" applyBorder="1" applyAlignment="1">
      <alignment horizontal="center" vertical="center" wrapText="1"/>
    </xf>
    <xf numFmtId="0" fontId="22" fillId="0" borderId="74" xfId="9" applyFont="1" applyBorder="1" applyAlignment="1">
      <alignment horizontal="center" vertical="center" wrapText="1"/>
    </xf>
    <xf numFmtId="0" fontId="8" fillId="0" borderId="2" xfId="9" applyFont="1" applyBorder="1" applyAlignment="1">
      <alignment horizontal="center" vertical="center" wrapText="1"/>
    </xf>
    <xf numFmtId="49" fontId="8" fillId="0" borderId="2" xfId="9" applyNumberFormat="1" applyFont="1" applyBorder="1" applyAlignment="1">
      <alignment horizontal="center" vertical="center" wrapText="1"/>
    </xf>
    <xf numFmtId="0" fontId="21" fillId="0" borderId="23" xfId="9" applyFont="1" applyBorder="1" applyAlignment="1">
      <alignment horizontal="center" vertical="center" wrapText="1"/>
    </xf>
    <xf numFmtId="0" fontId="21" fillId="0" borderId="3" xfId="9" applyFont="1" applyBorder="1" applyAlignment="1">
      <alignment horizontal="center" vertical="center" wrapText="1"/>
    </xf>
    <xf numFmtId="14" fontId="10" fillId="0" borderId="23" xfId="9" applyNumberFormat="1" applyFont="1" applyBorder="1" applyAlignment="1">
      <alignment horizontal="center" vertical="center" wrapText="1"/>
    </xf>
    <xf numFmtId="0" fontId="10" fillId="0" borderId="27" xfId="9" applyFont="1" applyBorder="1" applyAlignment="1">
      <alignment horizontal="center" vertical="center" wrapText="1"/>
    </xf>
    <xf numFmtId="0" fontId="10" fillId="0" borderId="28" xfId="9" applyFont="1" applyBorder="1" applyAlignment="1">
      <alignment horizontal="center" vertical="center" wrapText="1"/>
    </xf>
    <xf numFmtId="0" fontId="11" fillId="0" borderId="22" xfId="9" applyFont="1" applyBorder="1" applyAlignment="1">
      <alignment horizontal="center" vertical="center"/>
    </xf>
    <xf numFmtId="0" fontId="11" fillId="0" borderId="22" xfId="9" applyFont="1" applyBorder="1" applyAlignment="1">
      <alignment horizontal="center" vertical="center" wrapText="1"/>
    </xf>
    <xf numFmtId="0" fontId="21" fillId="0" borderId="24" xfId="9" applyFont="1" applyBorder="1" applyAlignment="1">
      <alignment horizontal="center" vertical="center" wrapText="1"/>
    </xf>
    <xf numFmtId="0" fontId="21" fillId="0" borderId="26" xfId="9" applyFont="1" applyBorder="1" applyAlignment="1">
      <alignment horizontal="center" vertical="center" wrapText="1"/>
    </xf>
    <xf numFmtId="0" fontId="11" fillId="0" borderId="24" xfId="9" applyFont="1" applyBorder="1" applyAlignment="1">
      <alignment horizontal="center" vertical="center" wrapText="1"/>
    </xf>
    <xf numFmtId="0" fontId="11" fillId="0" borderId="30" xfId="9" applyFont="1" applyBorder="1" applyAlignment="1">
      <alignment horizontal="center" vertical="center" wrapText="1"/>
    </xf>
    <xf numFmtId="0" fontId="11" fillId="0" borderId="31" xfId="9" applyFont="1" applyBorder="1" applyAlignment="1">
      <alignment horizontal="center" vertical="center" wrapText="1"/>
    </xf>
    <xf numFmtId="0" fontId="1" fillId="0" borderId="16" xfId="9" applyFont="1" applyBorder="1" applyAlignment="1">
      <alignment horizontal="center" vertical="center" wrapText="1"/>
    </xf>
    <xf numFmtId="0" fontId="1" fillId="0" borderId="17" xfId="9" applyFont="1" applyBorder="1" applyAlignment="1">
      <alignment horizontal="center" vertical="center" wrapText="1"/>
    </xf>
    <xf numFmtId="0" fontId="1" fillId="0" borderId="19" xfId="9" applyFont="1" applyBorder="1" applyAlignment="1">
      <alignment horizontal="center" vertical="center" wrapText="1"/>
    </xf>
    <xf numFmtId="0" fontId="1" fillId="0" borderId="2" xfId="9" applyFont="1" applyBorder="1" applyAlignment="1">
      <alignment horizontal="center" vertical="center" wrapText="1"/>
    </xf>
    <xf numFmtId="0" fontId="12" fillId="0" borderId="17" xfId="9" applyFont="1" applyBorder="1" applyAlignment="1">
      <alignment horizontal="center" vertical="center" wrapText="1"/>
    </xf>
    <xf numFmtId="0" fontId="12" fillId="0" borderId="18" xfId="9" applyFont="1" applyBorder="1" applyAlignment="1">
      <alignment horizontal="center" vertical="center" wrapText="1"/>
    </xf>
    <xf numFmtId="0" fontId="8" fillId="0" borderId="19" xfId="9" applyFont="1" applyBorder="1" applyAlignment="1">
      <alignment horizontal="center" vertical="center" wrapText="1"/>
    </xf>
    <xf numFmtId="0" fontId="8" fillId="0" borderId="21" xfId="9" applyFont="1" applyBorder="1" applyAlignment="1">
      <alignment horizontal="center" vertical="center" wrapText="1"/>
    </xf>
    <xf numFmtId="0" fontId="8" fillId="0" borderId="22" xfId="9" applyFont="1" applyBorder="1" applyAlignment="1">
      <alignment horizontal="center" vertical="center" wrapText="1"/>
    </xf>
    <xf numFmtId="0" fontId="11" fillId="0" borderId="2" xfId="9" applyFont="1" applyBorder="1" applyAlignment="1">
      <alignment horizontal="center" vertical="center" wrapText="1"/>
    </xf>
    <xf numFmtId="0" fontId="6" fillId="8" borderId="2" xfId="9" applyFont="1" applyFill="1" applyBorder="1" applyAlignment="1">
      <alignment horizontal="center" vertical="center" wrapText="1"/>
    </xf>
    <xf numFmtId="0" fontId="11" fillId="0" borderId="23" xfId="9" applyFont="1" applyBorder="1" applyAlignment="1">
      <alignment horizontal="center" vertical="center" wrapText="1"/>
    </xf>
    <xf numFmtId="0" fontId="11" fillId="0" borderId="27" xfId="9" applyFont="1" applyBorder="1" applyAlignment="1">
      <alignment horizontal="center" vertical="center" wrapText="1"/>
    </xf>
    <xf numFmtId="0" fontId="11" fillId="0" borderId="28" xfId="9" applyFont="1" applyBorder="1" applyAlignment="1">
      <alignment horizontal="center" vertical="center" wrapText="1"/>
    </xf>
    <xf numFmtId="0" fontId="10" fillId="5" borderId="72" xfId="9" applyFont="1" applyFill="1" applyBorder="1" applyAlignment="1">
      <alignment horizontal="center" vertical="center" wrapText="1"/>
    </xf>
    <xf numFmtId="0" fontId="10" fillId="5" borderId="19" xfId="9" applyFont="1" applyFill="1" applyBorder="1" applyAlignment="1">
      <alignment horizontal="center" vertical="center" wrapText="1"/>
    </xf>
    <xf numFmtId="0" fontId="10" fillId="0" borderId="73" xfId="9" applyFont="1" applyBorder="1" applyAlignment="1">
      <alignment horizontal="center" vertical="center" textRotation="90" wrapText="1"/>
    </xf>
    <xf numFmtId="0" fontId="10" fillId="0" borderId="20" xfId="9" applyFont="1" applyBorder="1" applyAlignment="1">
      <alignment horizontal="center" vertical="center" textRotation="90" wrapText="1"/>
    </xf>
    <xf numFmtId="0" fontId="12" fillId="0" borderId="29" xfId="9" applyFont="1" applyBorder="1" applyAlignment="1">
      <alignment horizontal="center" vertical="center" wrapText="1"/>
    </xf>
    <xf numFmtId="0" fontId="12" fillId="0" borderId="36" xfId="9" applyFont="1" applyBorder="1" applyAlignment="1">
      <alignment horizontal="center" vertical="center" wrapText="1"/>
    </xf>
    <xf numFmtId="49" fontId="12" fillId="0" borderId="59" xfId="9" applyNumberFormat="1" applyFont="1" applyBorder="1" applyAlignment="1">
      <alignment horizontal="center" vertical="center" wrapText="1"/>
    </xf>
    <xf numFmtId="49" fontId="12" fillId="0" borderId="60" xfId="9" applyNumberFormat="1" applyFont="1" applyBorder="1" applyAlignment="1">
      <alignment horizontal="center" vertical="center" wrapText="1"/>
    </xf>
    <xf numFmtId="0" fontId="24" fillId="0" borderId="54" xfId="0" applyFont="1" applyBorder="1" applyAlignment="1">
      <alignment horizontal="center" vertical="center" wrapText="1"/>
    </xf>
    <xf numFmtId="0" fontId="24" fillId="0" borderId="56" xfId="0" applyFont="1" applyBorder="1" applyAlignment="1">
      <alignment horizontal="center" vertical="center" wrapText="1"/>
    </xf>
    <xf numFmtId="0" fontId="10" fillId="0" borderId="67" xfId="9" applyFont="1" applyBorder="1" applyAlignment="1">
      <alignment horizontal="center" vertical="center" wrapText="1"/>
    </xf>
    <xf numFmtId="0" fontId="10" fillId="0" borderId="70" xfId="9" applyFont="1" applyBorder="1" applyAlignment="1">
      <alignment horizontal="center" vertical="center" wrapText="1"/>
    </xf>
    <xf numFmtId="0" fontId="12" fillId="0" borderId="64" xfId="9" applyFont="1" applyBorder="1" applyAlignment="1">
      <alignment horizontal="center" vertical="center"/>
    </xf>
    <xf numFmtId="0" fontId="12" fillId="0" borderId="65" xfId="9" applyFont="1" applyBorder="1" applyAlignment="1">
      <alignment horizontal="center" vertical="center"/>
    </xf>
    <xf numFmtId="0" fontId="10" fillId="0" borderId="32" xfId="9" applyFont="1" applyBorder="1" applyAlignment="1">
      <alignment horizontal="center" vertical="center" wrapText="1"/>
    </xf>
    <xf numFmtId="0" fontId="10" fillId="0" borderId="33" xfId="9" applyFont="1" applyBorder="1" applyAlignment="1">
      <alignment horizontal="center" vertical="center" wrapText="1"/>
    </xf>
    <xf numFmtId="0" fontId="10" fillId="0" borderId="35" xfId="9" applyFont="1" applyBorder="1" applyAlignment="1">
      <alignment horizontal="center" vertical="center" wrapText="1"/>
    </xf>
    <xf numFmtId="0" fontId="10" fillId="0" borderId="1" xfId="9" applyFont="1" applyBorder="1" applyAlignment="1">
      <alignment horizontal="center" vertical="center" wrapText="1"/>
    </xf>
    <xf numFmtId="0" fontId="12" fillId="0" borderId="34" xfId="9" applyFont="1" applyBorder="1" applyAlignment="1">
      <alignment horizontal="center" vertical="center" wrapText="1"/>
    </xf>
    <xf numFmtId="0" fontId="12" fillId="0" borderId="15" xfId="9" applyFont="1" applyBorder="1" applyAlignment="1">
      <alignment horizontal="center" vertical="center" wrapText="1"/>
    </xf>
    <xf numFmtId="0" fontId="20" fillId="6" borderId="44" xfId="9" applyFont="1" applyFill="1" applyBorder="1" applyAlignment="1">
      <alignment horizontal="center" vertical="center" wrapText="1"/>
    </xf>
    <xf numFmtId="0" fontId="20" fillId="9" borderId="11" xfId="9" applyFont="1" applyFill="1" applyBorder="1" applyAlignment="1">
      <alignment horizontal="center" vertical="center" wrapText="1"/>
    </xf>
    <xf numFmtId="0" fontId="20" fillId="7" borderId="11" xfId="9" applyFont="1" applyFill="1" applyBorder="1" applyAlignment="1">
      <alignment horizontal="center" vertical="center" wrapText="1"/>
    </xf>
    <xf numFmtId="0" fontId="20" fillId="6" borderId="11" xfId="9" applyFont="1" applyFill="1" applyBorder="1" applyAlignment="1">
      <alignment horizontal="center" vertical="center" wrapText="1"/>
    </xf>
    <xf numFmtId="1" fontId="12" fillId="0" borderId="39" xfId="9" applyNumberFormat="1" applyFont="1" applyBorder="1" applyAlignment="1">
      <alignment horizontal="center" vertical="center" wrapText="1"/>
    </xf>
    <xf numFmtId="1" fontId="12" fillId="0" borderId="63" xfId="9" applyNumberFormat="1" applyFont="1" applyBorder="1" applyAlignment="1">
      <alignment horizontal="center" vertical="center" wrapText="1"/>
    </xf>
    <xf numFmtId="1" fontId="14" fillId="0" borderId="39" xfId="9" applyNumberFormat="1" applyFont="1" applyBorder="1" applyAlignment="1">
      <alignment horizontal="center" vertical="center" wrapText="1"/>
    </xf>
    <xf numFmtId="1" fontId="14" fillId="0" borderId="65" xfId="9" applyNumberFormat="1" applyFont="1" applyBorder="1" applyAlignment="1">
      <alignment horizontal="center" vertical="center" wrapText="1"/>
    </xf>
    <xf numFmtId="1" fontId="9" fillId="0" borderId="54" xfId="9" applyNumberFormat="1" applyFont="1" applyBorder="1" applyAlignment="1">
      <alignment horizontal="center" vertical="center"/>
    </xf>
    <xf numFmtId="1" fontId="9" fillId="0" borderId="55" xfId="9" applyNumberFormat="1" applyFont="1" applyBorder="1" applyAlignment="1">
      <alignment horizontal="center" vertical="center"/>
    </xf>
    <xf numFmtId="1" fontId="9" fillId="0" borderId="56" xfId="9" applyNumberFormat="1" applyFont="1" applyBorder="1" applyAlignment="1">
      <alignment horizontal="center" vertical="center"/>
    </xf>
    <xf numFmtId="0" fontId="10" fillId="0" borderId="69" xfId="9" applyFont="1" applyBorder="1" applyAlignment="1">
      <alignment horizontal="center" vertical="center" wrapText="1"/>
    </xf>
    <xf numFmtId="0" fontId="10" fillId="0" borderId="68" xfId="9" applyFont="1" applyBorder="1" applyAlignment="1">
      <alignment horizontal="center" vertical="center" wrapText="1"/>
    </xf>
    <xf numFmtId="1" fontId="12" fillId="0" borderId="59" xfId="9" applyNumberFormat="1" applyFont="1" applyBorder="1" applyAlignment="1">
      <alignment horizontal="center" vertical="center" wrapText="1"/>
    </xf>
    <xf numFmtId="1" fontId="12" fillId="0" borderId="60" xfId="9" applyNumberFormat="1" applyFont="1" applyBorder="1" applyAlignment="1">
      <alignment horizontal="center" vertical="center" wrapText="1"/>
    </xf>
    <xf numFmtId="1" fontId="12" fillId="0" borderId="62" xfId="9" applyNumberFormat="1" applyFont="1" applyBorder="1" applyAlignment="1">
      <alignment horizontal="center" vertical="center" wrapText="1"/>
    </xf>
    <xf numFmtId="1" fontId="12" fillId="0" borderId="64" xfId="9" applyNumberFormat="1" applyFont="1" applyBorder="1" applyAlignment="1">
      <alignment horizontal="center" vertical="center" wrapText="1"/>
    </xf>
    <xf numFmtId="1" fontId="12" fillId="0" borderId="65" xfId="9" applyNumberFormat="1" applyFont="1" applyBorder="1" applyAlignment="1">
      <alignment horizontal="center" vertical="center" wrapText="1"/>
    </xf>
    <xf numFmtId="1" fontId="14" fillId="0" borderId="60" xfId="9" applyNumberFormat="1" applyFont="1" applyBorder="1" applyAlignment="1">
      <alignment horizontal="center" vertical="center" wrapText="1"/>
    </xf>
    <xf numFmtId="1" fontId="12" fillId="0" borderId="61" xfId="9" applyNumberFormat="1" applyFont="1" applyBorder="1" applyAlignment="1">
      <alignment horizontal="center" vertical="center" wrapText="1"/>
    </xf>
    <xf numFmtId="1" fontId="12" fillId="0" borderId="66" xfId="9" applyNumberFormat="1" applyFont="1" applyBorder="1" applyAlignment="1">
      <alignment horizontal="center" vertical="center" wrapText="1"/>
    </xf>
    <xf numFmtId="0" fontId="10" fillId="0" borderId="71" xfId="9" applyFont="1" applyBorder="1" applyAlignment="1">
      <alignment horizontal="center" vertical="center" wrapText="1"/>
    </xf>
    <xf numFmtId="1" fontId="12" fillId="0" borderId="60" xfId="9" applyNumberFormat="1" applyFont="1" applyBorder="1" applyAlignment="1">
      <alignment horizontal="left" vertical="top" wrapText="1"/>
    </xf>
    <xf numFmtId="1" fontId="12" fillId="0" borderId="39" xfId="9" applyNumberFormat="1" applyFont="1" applyBorder="1" applyAlignment="1">
      <alignment horizontal="left" vertical="top" wrapText="1"/>
    </xf>
    <xf numFmtId="1" fontId="12" fillId="0" borderId="65" xfId="9" applyNumberFormat="1" applyFont="1" applyBorder="1" applyAlignment="1">
      <alignment horizontal="left" vertical="top" wrapText="1"/>
    </xf>
    <xf numFmtId="1" fontId="9" fillId="0" borderId="54" xfId="9" applyNumberFormat="1" applyFont="1" applyBorder="1" applyAlignment="1">
      <alignment horizontal="center" vertical="center" wrapText="1"/>
    </xf>
    <xf numFmtId="1" fontId="9" fillId="0" borderId="55" xfId="9" applyNumberFormat="1" applyFont="1" applyBorder="1" applyAlignment="1">
      <alignment horizontal="center" vertical="center" wrapText="1"/>
    </xf>
    <xf numFmtId="1" fontId="9" fillId="0" borderId="56" xfId="9" applyNumberFormat="1" applyFont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/>
    </xf>
    <xf numFmtId="0" fontId="16" fillId="11" borderId="12" xfId="0" applyFont="1" applyFill="1" applyBorder="1" applyAlignment="1">
      <alignment horizontal="center" vertical="center"/>
    </xf>
    <xf numFmtId="0" fontId="16" fillId="11" borderId="13" xfId="0" applyFont="1" applyFill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</cellXfs>
  <cellStyles count="14">
    <cellStyle name="Date" xfId="1"/>
    <cellStyle name="Euro" xfId="2"/>
    <cellStyle name="Fixed" xfId="3"/>
    <cellStyle name="Heading1" xfId="4"/>
    <cellStyle name="Heading2" xfId="5"/>
    <cellStyle name="Hipervínculo 2" xfId="6"/>
    <cellStyle name="MillÔres [0]_LISTADO MAESTRO DE DOCUMENTOS" xfId="7"/>
    <cellStyle name="Normal" xfId="0" builtinId="0"/>
    <cellStyle name="Normal 2" xfId="8"/>
    <cellStyle name="Normal 3" xfId="9"/>
    <cellStyle name="Normal 3 2" xfId="13"/>
    <cellStyle name="Porcentual 2" xfId="10"/>
    <cellStyle name="Porcentual 3" xfId="11"/>
    <cellStyle name="Währung" xfId="12"/>
  </cellStyles>
  <dxfs count="9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lor auto="1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b/>
        <i val="0"/>
        <strike val="0"/>
        <color theme="3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theme="1"/>
      </font>
      <fill>
        <patternFill>
          <bgColor theme="0" tint="-0.499984740745262"/>
        </patternFill>
      </fill>
    </dxf>
    <dxf>
      <font>
        <color auto="1"/>
      </font>
      <fill>
        <patternFill>
          <bgColor theme="0" tint="-0.24994659260841701"/>
        </patternFill>
      </fill>
    </dxf>
    <dxf>
      <fill>
        <patternFill>
          <bgColor theme="0" tint="-4.9989318521683403E-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1" indent="0" justifyLastLine="0" shrinkToFit="0" readingOrder="0"/>
      <border outline="0">
        <left style="thin">
          <color theme="0" tint="-0.34998626667073579"/>
        </lef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0000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0" formatCode="@"/>
      <alignment horizontal="center" vertical="center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center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rgb="FFC0C0C0"/>
        </patternFill>
      </fill>
      <alignment horizontal="center" vertical="center" textRotation="9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rgb="FF006100"/>
      </font>
      <fill>
        <patternFill>
          <bgColor theme="6" tint="0.79998168889431442"/>
        </patternFill>
      </fill>
    </dxf>
    <dxf>
      <font>
        <color rgb="FF9C0006"/>
      </font>
      <fill>
        <patternFill>
          <bgColor theme="5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86592</xdr:rowOff>
    </xdr:from>
    <xdr:to>
      <xdr:col>1</xdr:col>
      <xdr:colOff>2459182</xdr:colOff>
      <xdr:row>1</xdr:row>
      <xdr:rowOff>692729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3931AA97-C6EC-443F-8602-CD1962861F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77859" y="86592"/>
          <a:ext cx="875683" cy="926177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86592</xdr:rowOff>
    </xdr:from>
    <xdr:to>
      <xdr:col>1</xdr:col>
      <xdr:colOff>2459182</xdr:colOff>
      <xdr:row>1</xdr:row>
      <xdr:rowOff>692729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0907DAC-9459-4FF9-9F12-90A0D5A26E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77859" y="86592"/>
          <a:ext cx="875683" cy="926177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86592</xdr:rowOff>
    </xdr:from>
    <xdr:to>
      <xdr:col>1</xdr:col>
      <xdr:colOff>2459182</xdr:colOff>
      <xdr:row>1</xdr:row>
      <xdr:rowOff>692729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C6C3A2C-B7D6-40D3-8CF9-261AB81D0C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77859" y="86592"/>
          <a:ext cx="875683" cy="926177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1583499</xdr:colOff>
      <xdr:row>0</xdr:row>
      <xdr:rowOff>86592</xdr:rowOff>
    </xdr:from>
    <xdr:to>
      <xdr:col>1</xdr:col>
      <xdr:colOff>2459182</xdr:colOff>
      <xdr:row>1</xdr:row>
      <xdr:rowOff>692729</xdr:rowOff>
    </xdr:to>
    <xdr:pic>
      <xdr:nvPicPr>
        <xdr:cNvPr id="20584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EE3F7C61-F60D-FCB8-1FB3-F13A9BFDA2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3293"/>
        <a:stretch>
          <a:fillRect/>
        </a:stretch>
      </xdr:blipFill>
      <xdr:spPr bwMode="auto">
        <a:xfrm>
          <a:off x="2172317" y="86592"/>
          <a:ext cx="875683" cy="935182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DOCUME~1/AYCART~1/CONFIG~1/Temp/FORMATOS%20ZH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ICIO"/>
      <sheetName val="PLANEACION"/>
      <sheetName val="ALISTAMIENTO"/>
      <sheetName val="ZHF URBANAS"/>
      <sheetName val="ZHF RURALES"/>
      <sheetName val="RELAC PUNTOS INV"/>
      <sheetName val="ESTUDIO EST MER INM"/>
      <sheetName val="INV DIR VAL TERR y CONST"/>
      <sheetName val="encuestas"/>
      <sheetName val="REGRES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ables/table1.xml><?xml version="1.0" encoding="utf-8"?>
<table xmlns="http://schemas.openxmlformats.org/spreadsheetml/2006/main" id="1" name="Tabla1" displayName="Tabla1" ref="B19:Y144" totalsRowShown="0" headerRowDxfId="91" dataDxfId="89" headerRowBorderDxfId="90" tableBorderDxfId="88" headerRowCellStyle="Normal 3">
  <autoFilter ref="B19:Y14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  <filterColumn colId="22" hiddenButton="1"/>
    <filterColumn colId="23" hiddenButton="1"/>
  </autoFilter>
  <tableColumns count="24">
    <tableColumn id="1" name="ID" dataDxfId="87"/>
    <tableColumn id="24" name="Código Predial Nacional" dataDxfId="86"/>
    <tableColumn id="2" name="URBANO" dataDxfId="85"/>
    <tableColumn id="3" name="RURAL" dataDxfId="84"/>
    <tableColumn id="4" name=" Forma, posición y área" dataDxfId="83" dataCellStyle="Normal 3"/>
    <tableColumn id="5" name="Código Predial Nacional2" dataDxfId="82" dataCellStyle="Normal 3"/>
    <tableColumn id="6" name="Matricula inmobiliaria o consecutivo en sistema antiguo de registro" dataDxfId="81" dataCellStyle="Normal 3"/>
    <tableColumn id="7" name="Tipo de predio " dataDxfId="80" dataCellStyle="Normal 3"/>
    <tableColumn id="8" name="Condición del predio " dataDxfId="79" dataCellStyle="Normal 3"/>
    <tableColumn id="9" name="Destinación económica" dataDxfId="78" dataCellStyle="Normal 3"/>
    <tableColumn id="10" name="Novedad Número Predial" dataDxfId="77" dataCellStyle="Normal 3"/>
    <tableColumn id="11" name="Acuerdo" dataDxfId="76" dataCellStyle="Normal 3"/>
    <tableColumn id="12" name="Punto Tipo" dataDxfId="75" dataCellStyle="Normal 3"/>
    <tableColumn id="13" name="Tipo documento" dataDxfId="74" dataCellStyle="Normal 3"/>
    <tableColumn id="14" name="Documento identidad" dataDxfId="73" dataCellStyle="Normal 3"/>
    <tableColumn id="15" name="Primer nombre, Segundo nombre, Primer apellido, Segundo apellido o Razón Social" dataDxfId="72" dataCellStyle="Normal 3"/>
    <tableColumn id="16" name="Totalidad y representación" dataDxfId="71" dataCellStyle="Normal 3"/>
    <tableColumn id="17" name="Uso" dataDxfId="70" dataCellStyle="Normal 3"/>
    <tableColumn id="18" name="Categorización de la unidad de construcción" dataDxfId="69" dataCellStyle="Normal 3"/>
    <tableColumn id="19" name="Dirección" dataDxfId="68" dataCellStyle="Normal 3"/>
    <tableColumn id="20" name="Derecho tipo" dataDxfId="67" dataCellStyle="Normal 3"/>
    <tableColumn id="21" name="Fecha inicio de tenencia" dataDxfId="66" dataCellStyle="Normal 3"/>
    <tableColumn id="22" name=" Tipo Fuente Administrativa" dataDxfId="65" dataCellStyle="Normal 3"/>
    <tableColumn id="23" name="OBSERVACIONES_x000a_(Máximo 40 palabras)" dataDxfId="64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0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prstShdw prst="shdw17" dist="17961" dir="2700000">
            <a:srgbClr val="000000">
              <a:gamma/>
              <a:shade val="60000"/>
              <a:invGamma/>
            </a:srgbClr>
          </a:prst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20"/>
  <sheetViews>
    <sheetView showGridLines="0" workbookViewId="0">
      <selection activeCell="C5" sqref="C5"/>
    </sheetView>
  </sheetViews>
  <sheetFormatPr baseColWidth="10" defaultColWidth="11.42578125" defaultRowHeight="15" x14ac:dyDescent="0.25"/>
  <cols>
    <col min="2" max="2" width="2.28515625" customWidth="1"/>
  </cols>
  <sheetData>
    <row r="3" spans="2:15" x14ac:dyDescent="0.25">
      <c r="B3" s="6" t="s">
        <v>0</v>
      </c>
      <c r="C3" s="6"/>
    </row>
    <row r="4" spans="2:15" ht="36" customHeight="1" x14ac:dyDescent="0.25">
      <c r="B4" s="6"/>
      <c r="C4" s="88" t="s">
        <v>1</v>
      </c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</row>
    <row r="6" spans="2:15" x14ac:dyDescent="0.25">
      <c r="B6" s="6" t="s">
        <v>2</v>
      </c>
    </row>
    <row r="7" spans="2:15" ht="44.45" customHeight="1" x14ac:dyDescent="0.25">
      <c r="C7" s="87" t="s">
        <v>3</v>
      </c>
      <c r="D7" s="87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</row>
    <row r="8" spans="2:15" x14ac:dyDescent="0.25">
      <c r="C8" s="60" t="s">
        <v>4</v>
      </c>
      <c r="D8" s="60"/>
      <c r="E8" s="60"/>
      <c r="F8" s="60"/>
      <c r="G8" s="60"/>
      <c r="H8" s="60"/>
      <c r="I8" s="60"/>
      <c r="J8" s="60"/>
      <c r="K8" s="60"/>
      <c r="L8" s="60"/>
    </row>
    <row r="9" spans="2:15" x14ac:dyDescent="0.25">
      <c r="C9" s="60" t="s">
        <v>5</v>
      </c>
      <c r="D9" s="60"/>
      <c r="E9" s="60"/>
      <c r="F9" s="60"/>
      <c r="G9" s="60"/>
      <c r="H9" s="60"/>
      <c r="I9" s="60"/>
      <c r="J9" s="60"/>
      <c r="K9" s="60"/>
      <c r="L9" s="60"/>
    </row>
    <row r="10" spans="2:15" ht="31.5" customHeight="1" x14ac:dyDescent="0.25">
      <c r="C10" s="87" t="s">
        <v>6</v>
      </c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</row>
    <row r="12" spans="2:15" x14ac:dyDescent="0.25">
      <c r="B12" s="6" t="s">
        <v>7</v>
      </c>
    </row>
    <row r="13" spans="2:15" x14ac:dyDescent="0.25">
      <c r="C13" t="s">
        <v>8</v>
      </c>
    </row>
    <row r="14" spans="2:15" x14ac:dyDescent="0.25">
      <c r="C14" t="s">
        <v>9</v>
      </c>
    </row>
    <row r="15" spans="2:15" x14ac:dyDescent="0.25">
      <c r="C15" t="s">
        <v>10</v>
      </c>
    </row>
    <row r="16" spans="2:15" x14ac:dyDescent="0.25">
      <c r="C16" t="s">
        <v>11</v>
      </c>
    </row>
    <row r="18" spans="3:3" x14ac:dyDescent="0.25">
      <c r="C18" s="61" t="s">
        <v>12</v>
      </c>
    </row>
    <row r="19" spans="3:3" x14ac:dyDescent="0.25">
      <c r="C19" s="61" t="s">
        <v>13</v>
      </c>
    </row>
    <row r="20" spans="3:3" x14ac:dyDescent="0.25">
      <c r="C20" s="61" t="s">
        <v>14</v>
      </c>
    </row>
  </sheetData>
  <sheetProtection algorithmName="SHA-512" hashValue="EVCvJMCXyquKsKU7jxDaE38pbK/OSJomYc29gsX61Uog/jBB0KweZRdu4KYIgFcqnDwS2U/7w6Y5xe0WYEvglw==" saltValue="a+M1MvqdYwa/5pJ1CCdgGA==" spinCount="100000" sheet="1" objects="1" scenarios="1" selectLockedCells="1" selectUnlockedCells="1"/>
  <mergeCells count="3">
    <mergeCell ref="C7:O7"/>
    <mergeCell ref="C10:O10"/>
    <mergeCell ref="C4:O4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&amp;R&amp;7FO-GCT-PC01-01
V2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144"/>
  <sheetViews>
    <sheetView showGridLines="0" view="pageBreakPreview" zoomScale="70" zoomScaleNormal="70" zoomScaleSheetLayoutView="70" workbookViewId="0">
      <pane xSplit="2" ySplit="19" topLeftCell="C53" activePane="bottomRight" state="frozen"/>
      <selection pane="topRight" activeCell="C1" sqref="C1"/>
      <selection pane="bottomLeft" activeCell="A11" sqref="A11"/>
      <selection pane="bottomRight" activeCell="G23" sqref="G23:K27"/>
    </sheetView>
  </sheetViews>
  <sheetFormatPr baseColWidth="10" defaultColWidth="11.5703125" defaultRowHeight="12.75" x14ac:dyDescent="0.25"/>
  <cols>
    <col min="1" max="1" width="11.5703125" style="34"/>
    <col min="2" max="2" width="4" style="36" bestFit="1" customWidth="1"/>
    <col min="3" max="3" width="31.42578125" style="36" customWidth="1"/>
    <col min="4" max="4" width="10.85546875" style="36" customWidth="1"/>
    <col min="5" max="5" width="9.28515625" style="36" customWidth="1"/>
    <col min="6" max="7" width="5.28515625" style="34" customWidth="1"/>
    <col min="8" max="8" width="8.28515625" style="34" bestFit="1" customWidth="1"/>
    <col min="9" max="16" width="5.28515625" style="34" customWidth="1"/>
    <col min="17" max="17" width="8.28515625" style="34" bestFit="1" customWidth="1"/>
    <col min="18" max="23" width="5.28515625" style="34" customWidth="1"/>
    <col min="24" max="24" width="5.7109375" style="34" bestFit="1" customWidth="1"/>
    <col min="25" max="25" width="45.85546875" style="35" customWidth="1"/>
    <col min="26" max="16384" width="11.5703125" style="34"/>
  </cols>
  <sheetData>
    <row r="2" spans="2:25" ht="17.45" customHeight="1" x14ac:dyDescent="0.25">
      <c r="B2" s="34"/>
      <c r="C2" s="46" t="s">
        <v>15</v>
      </c>
      <c r="D2" s="89"/>
      <c r="E2" s="90"/>
      <c r="F2" s="90"/>
      <c r="G2" s="90"/>
      <c r="H2" s="91"/>
      <c r="I2" s="101" t="s">
        <v>16</v>
      </c>
      <c r="J2" s="101"/>
      <c r="K2" s="101"/>
      <c r="L2" s="101"/>
      <c r="M2" s="101"/>
      <c r="N2" s="101"/>
      <c r="O2" s="97"/>
      <c r="P2" s="98"/>
      <c r="Q2" s="98"/>
      <c r="R2" s="98"/>
      <c r="S2" s="50" t="s">
        <v>17</v>
      </c>
      <c r="T2" s="95" t="s">
        <v>18</v>
      </c>
      <c r="U2" s="95"/>
    </row>
    <row r="3" spans="2:25" ht="21.6" customHeight="1" x14ac:dyDescent="0.25">
      <c r="B3" s="34"/>
      <c r="C3" s="46" t="s">
        <v>19</v>
      </c>
      <c r="D3" s="89"/>
      <c r="E3" s="90"/>
      <c r="F3" s="90"/>
      <c r="G3" s="90"/>
      <c r="H3" s="91"/>
      <c r="I3" s="101" t="s">
        <v>20</v>
      </c>
      <c r="J3" s="101"/>
      <c r="K3" s="101"/>
      <c r="L3" s="101"/>
      <c r="M3" s="101"/>
      <c r="N3" s="101"/>
      <c r="O3" s="99"/>
      <c r="P3" s="98"/>
      <c r="Q3" s="98"/>
      <c r="R3" s="98"/>
      <c r="S3" s="96" t="s">
        <v>21</v>
      </c>
      <c r="T3" s="96"/>
      <c r="U3" s="51" t="s">
        <v>229</v>
      </c>
    </row>
    <row r="4" spans="2:25" ht="14.45" customHeight="1" x14ac:dyDescent="0.25">
      <c r="B4" s="34"/>
      <c r="C4" s="45" t="s">
        <v>22</v>
      </c>
      <c r="D4" s="92">
        <v>1000</v>
      </c>
      <c r="E4" s="93"/>
      <c r="F4" s="93"/>
      <c r="G4" s="93"/>
      <c r="H4" s="94"/>
      <c r="I4" s="101" t="s">
        <v>23</v>
      </c>
      <c r="J4" s="101"/>
      <c r="K4" s="101"/>
      <c r="L4" s="101"/>
      <c r="M4" s="101"/>
      <c r="N4" s="101"/>
      <c r="O4" s="99"/>
      <c r="P4" s="98"/>
      <c r="Q4" s="98"/>
      <c r="R4" s="100"/>
      <c r="Y4" s="34"/>
    </row>
    <row r="5" spans="2:25" ht="14.45" customHeight="1" x14ac:dyDescent="0.25">
      <c r="B5" s="34"/>
      <c r="C5" s="44"/>
      <c r="D5" s="43"/>
      <c r="E5" s="43"/>
      <c r="F5" s="43"/>
      <c r="G5" s="43"/>
      <c r="H5" s="43"/>
      <c r="I5" s="42"/>
      <c r="J5" s="42"/>
      <c r="K5" s="42"/>
      <c r="L5" s="42"/>
      <c r="M5" s="42"/>
      <c r="N5" s="42"/>
      <c r="O5" s="41"/>
      <c r="P5" s="41"/>
      <c r="Q5" s="41"/>
      <c r="R5" s="41"/>
      <c r="T5" s="40"/>
      <c r="U5" s="40"/>
      <c r="V5" s="40"/>
      <c r="W5" s="40"/>
      <c r="X5" s="39"/>
      <c r="Y5" s="39"/>
    </row>
    <row r="6" spans="2:25" s="63" customFormat="1" ht="17.100000000000001" customHeight="1" x14ac:dyDescent="0.25">
      <c r="C6" s="102" t="s">
        <v>24</v>
      </c>
      <c r="D6" s="106"/>
      <c r="E6" s="107"/>
      <c r="F6" s="107"/>
      <c r="G6" s="107"/>
      <c r="H6" s="107"/>
      <c r="I6" s="107"/>
      <c r="J6" s="108"/>
      <c r="K6" s="103" t="s">
        <v>25</v>
      </c>
      <c r="L6" s="104"/>
      <c r="M6" s="104"/>
      <c r="N6" s="105"/>
      <c r="O6" s="115"/>
      <c r="P6" s="116"/>
      <c r="Q6" s="116"/>
      <c r="R6" s="117"/>
      <c r="T6" s="62"/>
      <c r="U6" s="62"/>
      <c r="V6" s="62"/>
      <c r="W6" s="62"/>
      <c r="X6" s="64"/>
      <c r="Y6" s="64"/>
    </row>
    <row r="7" spans="2:25" s="63" customFormat="1" ht="10.15" customHeight="1" x14ac:dyDescent="0.25">
      <c r="C7" s="102"/>
      <c r="D7" s="109"/>
      <c r="E7" s="110"/>
      <c r="F7" s="110"/>
      <c r="G7" s="110"/>
      <c r="H7" s="110"/>
      <c r="I7" s="110"/>
      <c r="J7" s="111"/>
      <c r="K7" s="103" t="s">
        <v>26</v>
      </c>
      <c r="L7" s="104"/>
      <c r="M7" s="104"/>
      <c r="N7" s="105"/>
      <c r="O7" s="102"/>
      <c r="P7" s="102"/>
      <c r="Q7" s="102"/>
      <c r="R7" s="102"/>
      <c r="T7" s="62"/>
      <c r="U7" s="62"/>
      <c r="V7" s="62"/>
      <c r="W7" s="62"/>
      <c r="X7" s="64"/>
      <c r="Y7" s="64"/>
    </row>
    <row r="8" spans="2:25" s="63" customFormat="1" ht="17.100000000000001" customHeight="1" x14ac:dyDescent="0.25">
      <c r="C8" s="102"/>
      <c r="D8" s="109"/>
      <c r="E8" s="110"/>
      <c r="F8" s="110"/>
      <c r="G8" s="110"/>
      <c r="H8" s="110"/>
      <c r="I8" s="110"/>
      <c r="J8" s="111"/>
      <c r="K8" s="103" t="s">
        <v>25</v>
      </c>
      <c r="L8" s="104"/>
      <c r="M8" s="104"/>
      <c r="N8" s="105"/>
      <c r="O8" s="115"/>
      <c r="P8" s="116"/>
      <c r="Q8" s="116"/>
      <c r="R8" s="117"/>
      <c r="T8" s="62"/>
      <c r="U8" s="62"/>
      <c r="V8" s="62"/>
      <c r="W8" s="62"/>
      <c r="X8" s="64"/>
      <c r="Y8" s="64"/>
    </row>
    <row r="9" spans="2:25" s="63" customFormat="1" ht="10.15" customHeight="1" x14ac:dyDescent="0.25">
      <c r="C9" s="102"/>
      <c r="D9" s="109"/>
      <c r="E9" s="110"/>
      <c r="F9" s="110"/>
      <c r="G9" s="110"/>
      <c r="H9" s="110"/>
      <c r="I9" s="110"/>
      <c r="J9" s="111"/>
      <c r="K9" s="103" t="s">
        <v>26</v>
      </c>
      <c r="L9" s="104"/>
      <c r="M9" s="104"/>
      <c r="N9" s="105"/>
      <c r="O9" s="102"/>
      <c r="P9" s="102"/>
      <c r="Q9" s="102"/>
      <c r="R9" s="102"/>
      <c r="T9" s="62"/>
      <c r="U9" s="62"/>
      <c r="V9" s="62"/>
      <c r="W9" s="62"/>
      <c r="X9" s="64"/>
      <c r="Y9" s="64"/>
    </row>
    <row r="10" spans="2:25" s="63" customFormat="1" ht="17.100000000000001" customHeight="1" x14ac:dyDescent="0.25">
      <c r="C10" s="102"/>
      <c r="D10" s="109"/>
      <c r="E10" s="110"/>
      <c r="F10" s="110"/>
      <c r="G10" s="110"/>
      <c r="H10" s="110"/>
      <c r="I10" s="110"/>
      <c r="J10" s="111"/>
      <c r="K10" s="103" t="s">
        <v>25</v>
      </c>
      <c r="L10" s="104"/>
      <c r="M10" s="104"/>
      <c r="N10" s="105"/>
      <c r="O10" s="115"/>
      <c r="P10" s="116"/>
      <c r="Q10" s="116"/>
      <c r="R10" s="117"/>
      <c r="T10" s="62"/>
      <c r="U10" s="62"/>
      <c r="V10" s="62"/>
      <c r="W10" s="62"/>
      <c r="X10" s="64"/>
      <c r="Y10" s="64"/>
    </row>
    <row r="11" spans="2:25" s="63" customFormat="1" ht="10.15" customHeight="1" x14ac:dyDescent="0.25">
      <c r="C11" s="102"/>
      <c r="D11" s="109"/>
      <c r="E11" s="110"/>
      <c r="F11" s="110"/>
      <c r="G11" s="110"/>
      <c r="H11" s="110"/>
      <c r="I11" s="110"/>
      <c r="J11" s="111"/>
      <c r="K11" s="103" t="s">
        <v>26</v>
      </c>
      <c r="L11" s="104"/>
      <c r="M11" s="104"/>
      <c r="N11" s="105"/>
      <c r="O11" s="102"/>
      <c r="P11" s="102"/>
      <c r="Q11" s="102"/>
      <c r="R11" s="102"/>
      <c r="T11" s="62"/>
      <c r="U11" s="62"/>
      <c r="V11" s="62"/>
      <c r="W11" s="62"/>
      <c r="X11" s="64"/>
      <c r="Y11" s="64"/>
    </row>
    <row r="12" spans="2:25" s="63" customFormat="1" ht="17.100000000000001" customHeight="1" x14ac:dyDescent="0.25">
      <c r="C12" s="102"/>
      <c r="D12" s="109"/>
      <c r="E12" s="110"/>
      <c r="F12" s="110"/>
      <c r="G12" s="110"/>
      <c r="H12" s="110"/>
      <c r="I12" s="110"/>
      <c r="J12" s="111"/>
      <c r="K12" s="103" t="s">
        <v>25</v>
      </c>
      <c r="L12" s="104"/>
      <c r="M12" s="104"/>
      <c r="N12" s="105"/>
      <c r="O12" s="115"/>
      <c r="P12" s="116"/>
      <c r="Q12" s="116"/>
      <c r="R12" s="117"/>
      <c r="T12" s="62"/>
      <c r="U12" s="62"/>
      <c r="V12" s="62"/>
      <c r="W12" s="62"/>
      <c r="X12" s="64"/>
      <c r="Y12" s="64"/>
    </row>
    <row r="13" spans="2:25" s="63" customFormat="1" ht="10.15" customHeight="1" x14ac:dyDescent="0.25">
      <c r="C13" s="102"/>
      <c r="D13" s="109"/>
      <c r="E13" s="110"/>
      <c r="F13" s="110"/>
      <c r="G13" s="110"/>
      <c r="H13" s="110"/>
      <c r="I13" s="110"/>
      <c r="J13" s="111"/>
      <c r="K13" s="103" t="s">
        <v>26</v>
      </c>
      <c r="L13" s="104"/>
      <c r="M13" s="104"/>
      <c r="N13" s="105"/>
      <c r="O13" s="102"/>
      <c r="P13" s="102"/>
      <c r="Q13" s="102"/>
      <c r="R13" s="102"/>
      <c r="T13" s="62"/>
      <c r="U13" s="62"/>
      <c r="V13" s="62"/>
      <c r="W13" s="62"/>
      <c r="X13" s="64"/>
      <c r="Y13" s="64"/>
    </row>
    <row r="14" spans="2:25" s="63" customFormat="1" ht="17.100000000000001" customHeight="1" x14ac:dyDescent="0.25">
      <c r="C14" s="102"/>
      <c r="D14" s="109"/>
      <c r="E14" s="110"/>
      <c r="F14" s="110"/>
      <c r="G14" s="110"/>
      <c r="H14" s="110"/>
      <c r="I14" s="110"/>
      <c r="J14" s="111"/>
      <c r="K14" s="103" t="s">
        <v>25</v>
      </c>
      <c r="L14" s="104"/>
      <c r="M14" s="104"/>
      <c r="N14" s="105"/>
      <c r="O14" s="115"/>
      <c r="P14" s="116"/>
      <c r="Q14" s="116"/>
      <c r="R14" s="117"/>
      <c r="T14" s="62"/>
      <c r="U14" s="62"/>
      <c r="V14" s="62"/>
      <c r="W14" s="62"/>
      <c r="X14" s="64"/>
      <c r="Y14" s="64"/>
    </row>
    <row r="15" spans="2:25" s="63" customFormat="1" ht="10.15" customHeight="1" x14ac:dyDescent="0.25">
      <c r="C15" s="102"/>
      <c r="D15" s="109"/>
      <c r="E15" s="110"/>
      <c r="F15" s="110"/>
      <c r="G15" s="110"/>
      <c r="H15" s="110"/>
      <c r="I15" s="110"/>
      <c r="J15" s="111"/>
      <c r="K15" s="103" t="s">
        <v>26</v>
      </c>
      <c r="L15" s="104"/>
      <c r="M15" s="104"/>
      <c r="N15" s="105"/>
      <c r="O15" s="102"/>
      <c r="P15" s="102"/>
      <c r="Q15" s="102"/>
      <c r="R15" s="102"/>
      <c r="T15" s="62"/>
      <c r="U15" s="62"/>
      <c r="V15" s="62"/>
      <c r="W15" s="62"/>
      <c r="X15" s="64"/>
      <c r="Y15" s="64"/>
    </row>
    <row r="16" spans="2:25" s="63" customFormat="1" ht="17.100000000000001" customHeight="1" x14ac:dyDescent="0.25">
      <c r="C16" s="102"/>
      <c r="D16" s="109"/>
      <c r="E16" s="110"/>
      <c r="F16" s="110"/>
      <c r="G16" s="110"/>
      <c r="H16" s="110"/>
      <c r="I16" s="110"/>
      <c r="J16" s="111"/>
      <c r="K16" s="103" t="s">
        <v>25</v>
      </c>
      <c r="L16" s="104"/>
      <c r="M16" s="104"/>
      <c r="N16" s="105"/>
      <c r="O16" s="115"/>
      <c r="P16" s="116"/>
      <c r="Q16" s="116"/>
      <c r="R16" s="117"/>
      <c r="T16" s="62"/>
      <c r="U16" s="62"/>
      <c r="V16" s="62"/>
      <c r="W16" s="62"/>
      <c r="X16" s="64"/>
      <c r="Y16" s="64"/>
    </row>
    <row r="17" spans="2:25" s="63" customFormat="1" ht="10.15" customHeight="1" x14ac:dyDescent="0.25">
      <c r="C17" s="102"/>
      <c r="D17" s="112"/>
      <c r="E17" s="113"/>
      <c r="F17" s="113"/>
      <c r="G17" s="113"/>
      <c r="H17" s="113"/>
      <c r="I17" s="113"/>
      <c r="J17" s="114"/>
      <c r="K17" s="103" t="s">
        <v>26</v>
      </c>
      <c r="L17" s="104"/>
      <c r="M17" s="104"/>
      <c r="N17" s="105"/>
      <c r="O17" s="102"/>
      <c r="P17" s="102"/>
      <c r="Q17" s="102"/>
      <c r="R17" s="102"/>
      <c r="T17" s="62"/>
      <c r="U17" s="62"/>
      <c r="V17" s="62"/>
      <c r="W17" s="62"/>
      <c r="X17" s="64"/>
      <c r="Y17" s="64"/>
    </row>
    <row r="19" spans="2:25" ht="109.15" customHeight="1" x14ac:dyDescent="0.25">
      <c r="B19" s="38" t="s">
        <v>27</v>
      </c>
      <c r="C19" s="38" t="s">
        <v>28</v>
      </c>
      <c r="D19" s="38" t="s">
        <v>29</v>
      </c>
      <c r="E19" s="38" t="s">
        <v>30</v>
      </c>
      <c r="F19" s="52" t="s">
        <v>31</v>
      </c>
      <c r="G19" s="53" t="s">
        <v>32</v>
      </c>
      <c r="H19" s="53" t="s">
        <v>33</v>
      </c>
      <c r="I19" s="53" t="s">
        <v>34</v>
      </c>
      <c r="J19" s="53" t="s">
        <v>35</v>
      </c>
      <c r="K19" s="53" t="s">
        <v>36</v>
      </c>
      <c r="L19" s="53" t="s">
        <v>37</v>
      </c>
      <c r="M19" s="54" t="s">
        <v>38</v>
      </c>
      <c r="N19" s="54" t="s">
        <v>39</v>
      </c>
      <c r="O19" s="55" t="s">
        <v>40</v>
      </c>
      <c r="P19" s="55" t="s">
        <v>41</v>
      </c>
      <c r="Q19" s="55" t="s">
        <v>42</v>
      </c>
      <c r="R19" s="52" t="s">
        <v>43</v>
      </c>
      <c r="S19" s="52" t="s">
        <v>44</v>
      </c>
      <c r="T19" s="52" t="s">
        <v>45</v>
      </c>
      <c r="U19" s="53" t="s">
        <v>46</v>
      </c>
      <c r="V19" s="53" t="s">
        <v>47</v>
      </c>
      <c r="W19" s="53" t="s">
        <v>48</v>
      </c>
      <c r="X19" s="56" t="s">
        <v>49</v>
      </c>
      <c r="Y19" s="38" t="s">
        <v>50</v>
      </c>
    </row>
    <row r="20" spans="2:25" x14ac:dyDescent="0.25">
      <c r="B20" s="36" t="s">
        <v>51</v>
      </c>
      <c r="F20" s="59"/>
      <c r="G20" s="59"/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37"/>
    </row>
    <row r="21" spans="2:25" x14ac:dyDescent="0.25">
      <c r="B21" s="36" t="s">
        <v>52</v>
      </c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  <c r="W21" s="59"/>
      <c r="X21" s="59"/>
      <c r="Y21" s="37"/>
    </row>
    <row r="22" spans="2:25" x14ac:dyDescent="0.25">
      <c r="B22" s="36" t="s">
        <v>53</v>
      </c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  <c r="V22" s="59"/>
      <c r="W22" s="59"/>
      <c r="X22" s="59"/>
      <c r="Y22" s="37"/>
    </row>
    <row r="23" spans="2:25" x14ac:dyDescent="0.25">
      <c r="B23" s="36" t="s">
        <v>54</v>
      </c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37"/>
    </row>
    <row r="24" spans="2:25" x14ac:dyDescent="0.25">
      <c r="B24" s="36" t="s">
        <v>55</v>
      </c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37"/>
    </row>
    <row r="25" spans="2:25" x14ac:dyDescent="0.25">
      <c r="B25" s="36" t="s">
        <v>56</v>
      </c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37"/>
    </row>
    <row r="26" spans="2:25" x14ac:dyDescent="0.25">
      <c r="B26" s="36" t="s">
        <v>57</v>
      </c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  <c r="V26" s="59"/>
      <c r="W26" s="59"/>
      <c r="X26" s="59"/>
      <c r="Y26" s="37"/>
    </row>
    <row r="27" spans="2:25" x14ac:dyDescent="0.25">
      <c r="B27" s="36" t="s">
        <v>58</v>
      </c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37"/>
    </row>
    <row r="28" spans="2:25" x14ac:dyDescent="0.25">
      <c r="B28" s="36" t="s">
        <v>59</v>
      </c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  <c r="U28" s="59"/>
      <c r="V28" s="59"/>
      <c r="W28" s="59"/>
      <c r="X28" s="59"/>
      <c r="Y28" s="37"/>
    </row>
    <row r="29" spans="2:25" x14ac:dyDescent="0.25">
      <c r="B29" s="36" t="s">
        <v>60</v>
      </c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  <c r="W29" s="59"/>
      <c r="X29" s="59"/>
      <c r="Y29" s="37"/>
    </row>
    <row r="30" spans="2:25" x14ac:dyDescent="0.25">
      <c r="B30" s="36" t="s">
        <v>61</v>
      </c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37"/>
    </row>
    <row r="31" spans="2:25" x14ac:dyDescent="0.25">
      <c r="B31" s="36" t="s">
        <v>62</v>
      </c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37"/>
    </row>
    <row r="32" spans="2:25" x14ac:dyDescent="0.25">
      <c r="B32" s="36" t="s">
        <v>63</v>
      </c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37"/>
    </row>
    <row r="33" spans="2:25" x14ac:dyDescent="0.25">
      <c r="B33" s="36" t="s">
        <v>64</v>
      </c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37"/>
    </row>
    <row r="34" spans="2:25" x14ac:dyDescent="0.25">
      <c r="B34" s="36" t="s">
        <v>65</v>
      </c>
      <c r="F34" s="59"/>
      <c r="G34" s="59"/>
      <c r="H34" s="59"/>
      <c r="I34" s="59"/>
      <c r="J34" s="59"/>
      <c r="K34" s="59"/>
      <c r="L34" s="59"/>
      <c r="M34" s="59"/>
      <c r="N34" s="59"/>
      <c r="O34" s="59"/>
      <c r="P34" s="59"/>
      <c r="Q34" s="59"/>
      <c r="R34" s="59"/>
      <c r="S34" s="59"/>
      <c r="T34" s="59"/>
      <c r="U34" s="59"/>
      <c r="V34" s="59"/>
      <c r="W34" s="59"/>
      <c r="X34" s="59"/>
      <c r="Y34" s="37"/>
    </row>
    <row r="35" spans="2:25" x14ac:dyDescent="0.25">
      <c r="B35" s="36" t="s">
        <v>66</v>
      </c>
      <c r="F35" s="59"/>
      <c r="G35" s="59"/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37"/>
    </row>
    <row r="36" spans="2:25" x14ac:dyDescent="0.25">
      <c r="B36" s="36" t="s">
        <v>67</v>
      </c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59"/>
      <c r="R36" s="59"/>
      <c r="S36" s="59"/>
      <c r="T36" s="59"/>
      <c r="U36" s="59"/>
      <c r="V36" s="59"/>
      <c r="W36" s="59"/>
      <c r="X36" s="59"/>
      <c r="Y36" s="37"/>
    </row>
    <row r="37" spans="2:25" x14ac:dyDescent="0.25">
      <c r="B37" s="36" t="s">
        <v>68</v>
      </c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37"/>
    </row>
    <row r="38" spans="2:25" x14ac:dyDescent="0.25">
      <c r="B38" s="36" t="s">
        <v>69</v>
      </c>
      <c r="F38" s="59"/>
      <c r="G38" s="59"/>
      <c r="H38" s="59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37"/>
    </row>
    <row r="39" spans="2:25" x14ac:dyDescent="0.25">
      <c r="B39" s="36" t="s">
        <v>70</v>
      </c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37"/>
    </row>
    <row r="40" spans="2:25" x14ac:dyDescent="0.25">
      <c r="B40" s="36" t="s">
        <v>71</v>
      </c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37"/>
    </row>
    <row r="41" spans="2:25" x14ac:dyDescent="0.25">
      <c r="B41" s="36" t="s">
        <v>72</v>
      </c>
      <c r="F41" s="59"/>
      <c r="G41" s="59"/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37"/>
    </row>
    <row r="42" spans="2:25" x14ac:dyDescent="0.25">
      <c r="B42" s="36" t="s">
        <v>73</v>
      </c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37"/>
    </row>
    <row r="43" spans="2:25" x14ac:dyDescent="0.25">
      <c r="B43" s="36" t="s">
        <v>74</v>
      </c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37"/>
    </row>
    <row r="44" spans="2:25" x14ac:dyDescent="0.25">
      <c r="B44" s="36" t="s">
        <v>75</v>
      </c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37"/>
    </row>
    <row r="45" spans="2:25" x14ac:dyDescent="0.25">
      <c r="B45" s="36" t="s">
        <v>76</v>
      </c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37"/>
    </row>
    <row r="46" spans="2:25" x14ac:dyDescent="0.25">
      <c r="B46" s="36" t="s">
        <v>77</v>
      </c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37"/>
    </row>
    <row r="47" spans="2:25" x14ac:dyDescent="0.25">
      <c r="B47" s="36" t="s">
        <v>78</v>
      </c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37"/>
    </row>
    <row r="48" spans="2:25" x14ac:dyDescent="0.25">
      <c r="B48" s="36" t="s">
        <v>79</v>
      </c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37"/>
    </row>
    <row r="49" spans="2:25" x14ac:dyDescent="0.25">
      <c r="B49" s="36" t="s">
        <v>80</v>
      </c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37"/>
    </row>
    <row r="50" spans="2:25" x14ac:dyDescent="0.25">
      <c r="B50" s="36" t="s">
        <v>81</v>
      </c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37"/>
    </row>
    <row r="51" spans="2:25" x14ac:dyDescent="0.25">
      <c r="B51" s="36" t="s">
        <v>82</v>
      </c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37"/>
    </row>
    <row r="52" spans="2:25" x14ac:dyDescent="0.25">
      <c r="B52" s="36" t="s">
        <v>83</v>
      </c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37"/>
    </row>
    <row r="53" spans="2:25" x14ac:dyDescent="0.25">
      <c r="B53" s="36" t="s">
        <v>84</v>
      </c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37"/>
    </row>
    <row r="54" spans="2:25" x14ac:dyDescent="0.25">
      <c r="B54" s="36" t="s">
        <v>85</v>
      </c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37"/>
    </row>
    <row r="55" spans="2:25" x14ac:dyDescent="0.25">
      <c r="B55" s="36" t="s">
        <v>86</v>
      </c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37"/>
    </row>
    <row r="56" spans="2:25" x14ac:dyDescent="0.25">
      <c r="B56" s="36" t="s">
        <v>87</v>
      </c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37"/>
    </row>
    <row r="57" spans="2:25" x14ac:dyDescent="0.25">
      <c r="B57" s="36" t="s">
        <v>88</v>
      </c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37"/>
    </row>
    <row r="58" spans="2:25" x14ac:dyDescent="0.25">
      <c r="B58" s="36" t="s">
        <v>89</v>
      </c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37"/>
    </row>
    <row r="59" spans="2:25" x14ac:dyDescent="0.25">
      <c r="B59" s="36" t="s">
        <v>90</v>
      </c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37"/>
    </row>
    <row r="60" spans="2:25" x14ac:dyDescent="0.25">
      <c r="B60" s="36" t="s">
        <v>91</v>
      </c>
      <c r="F60" s="59"/>
      <c r="G60" s="59"/>
      <c r="H60" s="59"/>
      <c r="I60" s="59"/>
      <c r="J60" s="59"/>
      <c r="K60" s="59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37"/>
    </row>
    <row r="61" spans="2:25" x14ac:dyDescent="0.25">
      <c r="B61" s="36" t="s">
        <v>92</v>
      </c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37"/>
    </row>
    <row r="62" spans="2:25" x14ac:dyDescent="0.25">
      <c r="B62" s="36" t="s">
        <v>93</v>
      </c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37"/>
    </row>
    <row r="63" spans="2:25" x14ac:dyDescent="0.25">
      <c r="B63" s="36" t="s">
        <v>94</v>
      </c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37"/>
    </row>
    <row r="64" spans="2:25" x14ac:dyDescent="0.25">
      <c r="B64" s="36" t="s">
        <v>95</v>
      </c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37"/>
    </row>
    <row r="65" spans="2:25" x14ac:dyDescent="0.25">
      <c r="B65" s="36" t="s">
        <v>96</v>
      </c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37"/>
    </row>
    <row r="66" spans="2:25" x14ac:dyDescent="0.25">
      <c r="B66" s="36" t="s">
        <v>97</v>
      </c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37"/>
    </row>
    <row r="67" spans="2:25" x14ac:dyDescent="0.25">
      <c r="B67" s="36" t="s">
        <v>98</v>
      </c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37"/>
    </row>
    <row r="68" spans="2:25" x14ac:dyDescent="0.25">
      <c r="B68" s="36" t="s">
        <v>99</v>
      </c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  <c r="X68" s="59"/>
      <c r="Y68" s="37"/>
    </row>
    <row r="69" spans="2:25" x14ac:dyDescent="0.25">
      <c r="B69" s="36" t="s">
        <v>100</v>
      </c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37"/>
    </row>
    <row r="70" spans="2:25" x14ac:dyDescent="0.25">
      <c r="B70" s="36" t="s">
        <v>101</v>
      </c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37"/>
    </row>
    <row r="71" spans="2:25" x14ac:dyDescent="0.25">
      <c r="B71" s="36" t="s">
        <v>102</v>
      </c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  <c r="X71" s="59"/>
      <c r="Y71" s="37"/>
    </row>
    <row r="72" spans="2:25" x14ac:dyDescent="0.25">
      <c r="B72" s="36" t="s">
        <v>103</v>
      </c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  <c r="X72" s="59"/>
      <c r="Y72" s="37"/>
    </row>
    <row r="73" spans="2:25" x14ac:dyDescent="0.25">
      <c r="B73" s="36" t="s">
        <v>104</v>
      </c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  <c r="X73" s="59"/>
      <c r="Y73" s="37"/>
    </row>
    <row r="74" spans="2:25" x14ac:dyDescent="0.25">
      <c r="B74" s="36" t="s">
        <v>105</v>
      </c>
      <c r="F74" s="59"/>
      <c r="G74" s="59"/>
      <c r="H74" s="59"/>
      <c r="I74" s="59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  <c r="X74" s="59"/>
      <c r="Y74" s="37"/>
    </row>
    <row r="75" spans="2:25" x14ac:dyDescent="0.25">
      <c r="B75" s="36" t="s">
        <v>106</v>
      </c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37"/>
    </row>
    <row r="76" spans="2:25" x14ac:dyDescent="0.25">
      <c r="B76" s="36" t="s">
        <v>107</v>
      </c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37"/>
    </row>
    <row r="77" spans="2:25" x14ac:dyDescent="0.25">
      <c r="B77" s="36" t="s">
        <v>108</v>
      </c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37"/>
    </row>
    <row r="78" spans="2:25" x14ac:dyDescent="0.25">
      <c r="B78" s="36" t="s">
        <v>109</v>
      </c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37"/>
    </row>
    <row r="79" spans="2:25" x14ac:dyDescent="0.25">
      <c r="B79" s="36" t="s">
        <v>110</v>
      </c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37"/>
    </row>
    <row r="80" spans="2:25" x14ac:dyDescent="0.25">
      <c r="B80" s="36" t="s">
        <v>111</v>
      </c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37"/>
    </row>
    <row r="81" spans="2:25" x14ac:dyDescent="0.25">
      <c r="B81" s="36" t="s">
        <v>112</v>
      </c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37"/>
    </row>
    <row r="82" spans="2:25" x14ac:dyDescent="0.25">
      <c r="B82" s="36" t="s">
        <v>113</v>
      </c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37"/>
    </row>
    <row r="83" spans="2:25" x14ac:dyDescent="0.25">
      <c r="B83" s="36" t="s">
        <v>114</v>
      </c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37"/>
    </row>
    <row r="84" spans="2:25" x14ac:dyDescent="0.25">
      <c r="B84" s="36" t="s">
        <v>115</v>
      </c>
      <c r="F84" s="59"/>
      <c r="G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37"/>
    </row>
    <row r="85" spans="2:25" x14ac:dyDescent="0.25">
      <c r="B85" s="36" t="s">
        <v>116</v>
      </c>
      <c r="F85" s="59"/>
      <c r="G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37"/>
    </row>
    <row r="86" spans="2:25" x14ac:dyDescent="0.25">
      <c r="B86" s="36" t="s">
        <v>117</v>
      </c>
      <c r="F86" s="59"/>
      <c r="G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37"/>
    </row>
    <row r="87" spans="2:25" x14ac:dyDescent="0.25">
      <c r="B87" s="36" t="s">
        <v>118</v>
      </c>
      <c r="F87" s="59"/>
      <c r="G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37"/>
    </row>
    <row r="88" spans="2:25" x14ac:dyDescent="0.25">
      <c r="B88" s="36" t="s">
        <v>119</v>
      </c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37"/>
    </row>
    <row r="89" spans="2:25" x14ac:dyDescent="0.25">
      <c r="B89" s="36" t="s">
        <v>120</v>
      </c>
      <c r="F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37"/>
    </row>
    <row r="90" spans="2:25" x14ac:dyDescent="0.25">
      <c r="B90" s="36" t="s">
        <v>121</v>
      </c>
      <c r="F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37"/>
    </row>
    <row r="91" spans="2:25" x14ac:dyDescent="0.25">
      <c r="B91" s="36" t="s">
        <v>122</v>
      </c>
      <c r="F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37"/>
    </row>
    <row r="92" spans="2:25" x14ac:dyDescent="0.25">
      <c r="B92" s="36" t="s">
        <v>123</v>
      </c>
      <c r="F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37"/>
    </row>
    <row r="93" spans="2:25" x14ac:dyDescent="0.25">
      <c r="B93" s="36" t="s">
        <v>124</v>
      </c>
      <c r="F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37"/>
    </row>
    <row r="94" spans="2:25" x14ac:dyDescent="0.25">
      <c r="B94" s="36" t="s">
        <v>125</v>
      </c>
      <c r="F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37"/>
    </row>
    <row r="95" spans="2:25" x14ac:dyDescent="0.25">
      <c r="B95" s="36" t="s">
        <v>126</v>
      </c>
      <c r="F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37"/>
    </row>
    <row r="96" spans="2:25" x14ac:dyDescent="0.25">
      <c r="B96" s="36" t="s">
        <v>127</v>
      </c>
      <c r="F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37"/>
    </row>
    <row r="97" spans="2:25" x14ac:dyDescent="0.25">
      <c r="B97" s="36" t="s">
        <v>128</v>
      </c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37"/>
    </row>
    <row r="98" spans="2:25" x14ac:dyDescent="0.25">
      <c r="B98" s="36" t="s">
        <v>129</v>
      </c>
      <c r="F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37"/>
    </row>
    <row r="99" spans="2:25" x14ac:dyDescent="0.25">
      <c r="B99" s="36" t="s">
        <v>130</v>
      </c>
      <c r="F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37"/>
    </row>
    <row r="100" spans="2:25" x14ac:dyDescent="0.25">
      <c r="B100" s="36" t="s">
        <v>131</v>
      </c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37"/>
    </row>
    <row r="101" spans="2:25" x14ac:dyDescent="0.25">
      <c r="B101" s="36" t="s">
        <v>132</v>
      </c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37"/>
    </row>
    <row r="102" spans="2:25" x14ac:dyDescent="0.25">
      <c r="B102" s="36" t="s">
        <v>133</v>
      </c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37"/>
    </row>
    <row r="103" spans="2:25" x14ac:dyDescent="0.25">
      <c r="B103" s="36" t="s">
        <v>134</v>
      </c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37"/>
    </row>
    <row r="104" spans="2:25" x14ac:dyDescent="0.25">
      <c r="B104" s="36" t="s">
        <v>135</v>
      </c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37"/>
    </row>
    <row r="105" spans="2:25" x14ac:dyDescent="0.25">
      <c r="B105" s="36" t="s">
        <v>136</v>
      </c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37"/>
    </row>
    <row r="106" spans="2:25" x14ac:dyDescent="0.25">
      <c r="B106" s="36" t="s">
        <v>137</v>
      </c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37"/>
    </row>
    <row r="107" spans="2:25" x14ac:dyDescent="0.25">
      <c r="B107" s="36" t="s">
        <v>138</v>
      </c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37"/>
    </row>
    <row r="108" spans="2:25" x14ac:dyDescent="0.25">
      <c r="B108" s="36" t="s">
        <v>139</v>
      </c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37"/>
    </row>
    <row r="109" spans="2:25" x14ac:dyDescent="0.25">
      <c r="B109" s="36" t="s">
        <v>140</v>
      </c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  <c r="X109" s="59"/>
      <c r="Y109" s="37"/>
    </row>
    <row r="110" spans="2:25" x14ac:dyDescent="0.25">
      <c r="B110" s="36" t="s">
        <v>141</v>
      </c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  <c r="X110" s="59"/>
      <c r="Y110" s="37"/>
    </row>
    <row r="111" spans="2:25" x14ac:dyDescent="0.25">
      <c r="B111" s="36" t="s">
        <v>142</v>
      </c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  <c r="X111" s="59"/>
      <c r="Y111" s="37"/>
    </row>
    <row r="112" spans="2:25" x14ac:dyDescent="0.25">
      <c r="B112" s="36" t="s">
        <v>143</v>
      </c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  <c r="X112" s="59"/>
      <c r="Y112" s="37"/>
    </row>
    <row r="113" spans="2:25" x14ac:dyDescent="0.25">
      <c r="B113" s="36" t="s">
        <v>144</v>
      </c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  <c r="X113" s="59"/>
      <c r="Y113" s="37"/>
    </row>
    <row r="114" spans="2:25" x14ac:dyDescent="0.25">
      <c r="B114" s="36" t="s">
        <v>145</v>
      </c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  <c r="X114" s="59"/>
      <c r="Y114" s="37"/>
    </row>
    <row r="115" spans="2:25" x14ac:dyDescent="0.25">
      <c r="B115" s="36" t="s">
        <v>146</v>
      </c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  <c r="X115" s="59"/>
      <c r="Y115" s="37"/>
    </row>
    <row r="116" spans="2:25" x14ac:dyDescent="0.25">
      <c r="B116" s="36" t="s">
        <v>147</v>
      </c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  <c r="X116" s="59"/>
      <c r="Y116" s="37"/>
    </row>
    <row r="117" spans="2:25" x14ac:dyDescent="0.25">
      <c r="B117" s="36" t="s">
        <v>148</v>
      </c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  <c r="X117" s="59"/>
      <c r="Y117" s="37"/>
    </row>
    <row r="118" spans="2:25" x14ac:dyDescent="0.25">
      <c r="B118" s="36" t="s">
        <v>149</v>
      </c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  <c r="X118" s="59"/>
      <c r="Y118" s="37"/>
    </row>
    <row r="119" spans="2:25" x14ac:dyDescent="0.25">
      <c r="B119" s="36" t="s">
        <v>150</v>
      </c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  <c r="X119" s="59"/>
      <c r="Y119" s="37"/>
    </row>
    <row r="120" spans="2:25" x14ac:dyDescent="0.25">
      <c r="B120" s="36" t="s">
        <v>151</v>
      </c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  <c r="X120" s="59"/>
      <c r="Y120" s="37"/>
    </row>
    <row r="121" spans="2:25" x14ac:dyDescent="0.25">
      <c r="B121" s="36" t="s">
        <v>152</v>
      </c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  <c r="X121" s="59"/>
      <c r="Y121" s="37"/>
    </row>
    <row r="122" spans="2:25" x14ac:dyDescent="0.25">
      <c r="B122" s="36" t="s">
        <v>153</v>
      </c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  <c r="X122" s="59"/>
      <c r="Y122" s="37"/>
    </row>
    <row r="123" spans="2:25" x14ac:dyDescent="0.25">
      <c r="B123" s="36" t="s">
        <v>154</v>
      </c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  <c r="X123" s="59"/>
      <c r="Y123" s="37"/>
    </row>
    <row r="124" spans="2:25" x14ac:dyDescent="0.25">
      <c r="B124" s="36" t="s">
        <v>155</v>
      </c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  <c r="X124" s="59"/>
      <c r="Y124" s="37"/>
    </row>
    <row r="125" spans="2:25" x14ac:dyDescent="0.25">
      <c r="B125" s="36" t="s">
        <v>156</v>
      </c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  <c r="X125" s="59"/>
      <c r="Y125" s="37"/>
    </row>
    <row r="126" spans="2:25" x14ac:dyDescent="0.25">
      <c r="B126" s="36" t="s">
        <v>157</v>
      </c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  <c r="X126" s="59"/>
      <c r="Y126" s="37"/>
    </row>
    <row r="127" spans="2:25" x14ac:dyDescent="0.25">
      <c r="B127" s="36" t="s">
        <v>158</v>
      </c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  <c r="X127" s="59"/>
      <c r="Y127" s="37"/>
    </row>
    <row r="128" spans="2:25" x14ac:dyDescent="0.25">
      <c r="B128" s="36" t="s">
        <v>159</v>
      </c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  <c r="X128" s="59"/>
      <c r="Y128" s="37"/>
    </row>
    <row r="129" spans="2:25" x14ac:dyDescent="0.25">
      <c r="B129" s="36" t="s">
        <v>160</v>
      </c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  <c r="X129" s="59"/>
      <c r="Y129" s="37"/>
    </row>
    <row r="130" spans="2:25" x14ac:dyDescent="0.25">
      <c r="B130" s="36" t="s">
        <v>161</v>
      </c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  <c r="X130" s="59"/>
      <c r="Y130" s="37"/>
    </row>
    <row r="131" spans="2:25" x14ac:dyDescent="0.25">
      <c r="B131" s="36" t="s">
        <v>162</v>
      </c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  <c r="X131" s="59"/>
      <c r="Y131" s="37"/>
    </row>
    <row r="132" spans="2:25" x14ac:dyDescent="0.25">
      <c r="B132" s="36" t="s">
        <v>163</v>
      </c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  <c r="X132" s="59"/>
      <c r="Y132" s="37"/>
    </row>
    <row r="133" spans="2:25" x14ac:dyDescent="0.25">
      <c r="B133" s="36" t="s">
        <v>164</v>
      </c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  <c r="X133" s="59"/>
      <c r="Y133" s="37"/>
    </row>
    <row r="134" spans="2:25" x14ac:dyDescent="0.25">
      <c r="B134" s="36" t="s">
        <v>165</v>
      </c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  <c r="X134" s="59"/>
      <c r="Y134" s="37"/>
    </row>
    <row r="135" spans="2:25" x14ac:dyDescent="0.25">
      <c r="B135" s="36" t="s">
        <v>166</v>
      </c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  <c r="X135" s="59"/>
      <c r="Y135" s="37"/>
    </row>
    <row r="136" spans="2:25" x14ac:dyDescent="0.25">
      <c r="B136" s="36" t="s">
        <v>167</v>
      </c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  <c r="X136" s="59"/>
      <c r="Y136" s="37"/>
    </row>
    <row r="137" spans="2:25" x14ac:dyDescent="0.25">
      <c r="B137" s="36" t="s">
        <v>168</v>
      </c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  <c r="X137" s="59"/>
      <c r="Y137" s="37"/>
    </row>
    <row r="138" spans="2:25" x14ac:dyDescent="0.25">
      <c r="B138" s="36" t="s">
        <v>169</v>
      </c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  <c r="X138" s="59"/>
      <c r="Y138" s="37"/>
    </row>
    <row r="139" spans="2:25" x14ac:dyDescent="0.25">
      <c r="B139" s="36" t="s">
        <v>170</v>
      </c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  <c r="X139" s="59"/>
      <c r="Y139" s="37"/>
    </row>
    <row r="140" spans="2:25" x14ac:dyDescent="0.25">
      <c r="B140" s="36" t="s">
        <v>171</v>
      </c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  <c r="X140" s="59"/>
      <c r="Y140" s="37"/>
    </row>
    <row r="141" spans="2:25" x14ac:dyDescent="0.25">
      <c r="B141" s="36" t="s">
        <v>172</v>
      </c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  <c r="X141" s="59"/>
      <c r="Y141" s="37"/>
    </row>
    <row r="142" spans="2:25" x14ac:dyDescent="0.25">
      <c r="B142" s="36" t="s">
        <v>173</v>
      </c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  <c r="X142" s="59"/>
      <c r="Y142" s="37"/>
    </row>
    <row r="143" spans="2:25" x14ac:dyDescent="0.25">
      <c r="B143" s="36" t="s">
        <v>174</v>
      </c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  <c r="X143" s="59"/>
      <c r="Y143" s="37"/>
    </row>
    <row r="144" spans="2:25" x14ac:dyDescent="0.25">
      <c r="B144" s="36" t="s">
        <v>175</v>
      </c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  <c r="X144" s="59"/>
      <c r="Y144" s="37"/>
    </row>
  </sheetData>
  <mergeCells count="37">
    <mergeCell ref="O12:R12"/>
    <mergeCell ref="O6:R6"/>
    <mergeCell ref="O7:R7"/>
    <mergeCell ref="O10:R10"/>
    <mergeCell ref="O11:R11"/>
    <mergeCell ref="O8:R8"/>
    <mergeCell ref="O9:R9"/>
    <mergeCell ref="O16:R16"/>
    <mergeCell ref="O17:R17"/>
    <mergeCell ref="O13:R13"/>
    <mergeCell ref="O14:R14"/>
    <mergeCell ref="O15:R15"/>
    <mergeCell ref="C6:C17"/>
    <mergeCell ref="K6:N6"/>
    <mergeCell ref="K7:N7"/>
    <mergeCell ref="K8:N8"/>
    <mergeCell ref="K9:N9"/>
    <mergeCell ref="K10:N10"/>
    <mergeCell ref="K11:N11"/>
    <mergeCell ref="K12:N12"/>
    <mergeCell ref="K13:N13"/>
    <mergeCell ref="K14:N14"/>
    <mergeCell ref="K15:N15"/>
    <mergeCell ref="K16:N16"/>
    <mergeCell ref="K17:N17"/>
    <mergeCell ref="D6:J17"/>
    <mergeCell ref="D2:H2"/>
    <mergeCell ref="D3:H3"/>
    <mergeCell ref="D4:H4"/>
    <mergeCell ref="T2:U2"/>
    <mergeCell ref="S3:T3"/>
    <mergeCell ref="O2:R2"/>
    <mergeCell ref="O3:R3"/>
    <mergeCell ref="O4:R4"/>
    <mergeCell ref="I2:N2"/>
    <mergeCell ref="I3:N3"/>
    <mergeCell ref="I4:N4"/>
  </mergeCells>
  <phoneticPr fontId="31" type="noConversion"/>
  <conditionalFormatting sqref="B1:B1048576">
    <cfRule type="duplicateValues" dxfId="95" priority="2"/>
  </conditionalFormatting>
  <conditionalFormatting sqref="C20:C144">
    <cfRule type="duplicateValues" dxfId="94" priority="1"/>
  </conditionalFormatting>
  <conditionalFormatting sqref="F20:X144">
    <cfRule type="cellIs" dxfId="93" priority="3" operator="equal">
      <formula>1</formula>
    </cfRule>
    <cfRule type="cellIs" dxfId="92" priority="4" operator="equal">
      <formula>0</formula>
    </cfRule>
  </conditionalFormatting>
  <dataValidations count="9">
    <dataValidation type="whole" allowBlank="1" showInputMessage="1" showErrorMessage="1" sqref="G19:X19 F20:X1048576">
      <formula1>0</formula1>
      <formula2>1</formula2>
    </dataValidation>
    <dataValidation type="list" allowBlank="1" showInputMessage="1" showErrorMessage="1" sqref="U3">
      <formula1>"Esc 1,Esc 2"</formula1>
    </dataValidation>
    <dataValidation type="textLength" operator="equal" allowBlank="1" showInputMessage="1" showErrorMessage="1" error="El código predial nacinal debe ser de 30 digitos" sqref="C19">
      <formula1>30</formula1>
    </dataValidation>
    <dataValidation type="textLength" operator="equal" showInputMessage="1" showErrorMessage="1" prompt="Señalar con una &quot;X&quot; (en mayúscula) si el predio a evaluar es urbano o rural" sqref="E19">
      <formula1>1</formula1>
    </dataValidation>
    <dataValidation type="whole" allowBlank="1" showInputMessage="1" showErrorMessage="1" prompt="El diligenciamiento de las 19 variabes debe diligenciarse con 1 si se identifica un error y con 0 si no se identifica un error" sqref="F19">
      <formula1>0</formula1>
      <formula2>1</formula2>
    </dataValidation>
    <dataValidation type="list" allowBlank="1" showInputMessage="1" showErrorMessage="1" sqref="T2:U2">
      <formula1>"12.5"</formula1>
    </dataValidation>
    <dataValidation type="textLength" operator="equal" allowBlank="1" showInputMessage="1" showErrorMessage="1" prompt="Señalar con una &quot;X&quot; (en mayúscula) si el predio a evaluar es urbano o rural" sqref="D19">
      <formula1>1</formula1>
    </dataValidation>
    <dataValidation type="textLength" operator="equal" allowBlank="1" showInputMessage="1" showErrorMessage="1" sqref="D20:E1048576">
      <formula1>1</formula1>
    </dataValidation>
    <dataValidation type="textLength" operator="equal" allowBlank="1" showInputMessage="1" showErrorMessage="1" sqref="C20:C1048576">
      <formula1>30</formula1>
    </dataValidation>
  </dataValidations>
  <pageMargins left="0.70866141732283472" right="0.70866141732283472" top="0.74803149606299213" bottom="0.74803149606299213" header="0.31496062992125984" footer="0.31496062992125984"/>
  <pageSetup paperSize="9" scale="45" orientation="landscape" r:id="rId1"/>
  <headerFooter>
    <oddHeader>&amp;C&amp;"-,Negrita"&amp;35
DOCUMENTO VIVO</oddHeader>
    <oddFooter>&amp;R&amp;7FO-GCT-PC01-01
V2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5"/>
  <sheetViews>
    <sheetView showGridLines="0" tabSelected="1" view="pageBreakPreview" zoomScale="55" zoomScaleNormal="55" zoomScaleSheetLayoutView="55" zoomScalePageLayoutView="55" workbookViewId="0">
      <selection sqref="A1:B2"/>
    </sheetView>
  </sheetViews>
  <sheetFormatPr baseColWidth="10" defaultColWidth="11.42578125" defaultRowHeight="12.75" x14ac:dyDescent="0.2"/>
  <cols>
    <col min="1" max="1" width="8.7109375" style="26" bestFit="1" customWidth="1"/>
    <col min="2" max="2" width="63.140625" style="26" customWidth="1"/>
    <col min="3" max="3" width="14.7109375" style="26" bestFit="1" customWidth="1"/>
    <col min="4" max="4" width="13.140625" style="26" customWidth="1"/>
    <col min="5" max="23" width="11.28515625" style="5" customWidth="1"/>
    <col min="24" max="24" width="30.140625" style="27" customWidth="1"/>
    <col min="25" max="25" width="25.28515625" style="28" customWidth="1"/>
    <col min="26" max="26" width="5.5703125" style="2" customWidth="1"/>
    <col min="27" max="16384" width="11.42578125" style="2"/>
  </cols>
  <sheetData>
    <row r="1" spans="1:25" ht="25.5" customHeight="1" x14ac:dyDescent="0.2">
      <c r="A1" s="138"/>
      <c r="B1" s="139"/>
      <c r="C1" s="142" t="s">
        <v>176</v>
      </c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3"/>
      <c r="X1" s="118" t="str">
        <f>CONCATENATE("Decisión: ",IF(Y42="Rechazado por predio","Rechazado por predio - varibale",IF(Y49="Rechazado por variable","Rechazado por predio - variable","Aprobado")))</f>
        <v>Decisión: Aprobado</v>
      </c>
      <c r="Y1" s="119"/>
    </row>
    <row r="2" spans="1:25" s="1" customFormat="1" ht="58.5" customHeight="1" x14ac:dyDescent="0.25">
      <c r="A2" s="140"/>
      <c r="B2" s="141"/>
      <c r="C2" s="124" t="s">
        <v>177</v>
      </c>
      <c r="D2" s="124"/>
      <c r="E2" s="125">
        <f>Registro_Datos!D2</f>
        <v>0</v>
      </c>
      <c r="F2" s="124"/>
      <c r="G2" s="124"/>
      <c r="H2" s="124"/>
      <c r="I2" s="124"/>
      <c r="J2" s="124" t="s">
        <v>178</v>
      </c>
      <c r="K2" s="124"/>
      <c r="L2" s="125">
        <f>Registro_Datos!D3</f>
        <v>0</v>
      </c>
      <c r="M2" s="124"/>
      <c r="N2" s="124"/>
      <c r="O2" s="124"/>
      <c r="P2" s="124"/>
      <c r="Q2" s="124"/>
      <c r="R2" s="126" t="s">
        <v>16</v>
      </c>
      <c r="S2" s="127"/>
      <c r="T2" s="128">
        <f>Registro_Datos!O2</f>
        <v>0</v>
      </c>
      <c r="U2" s="129"/>
      <c r="V2" s="129"/>
      <c r="W2" s="130"/>
      <c r="X2" s="120"/>
      <c r="Y2" s="121"/>
    </row>
    <row r="3" spans="1:25" ht="40.5" customHeight="1" x14ac:dyDescent="0.2">
      <c r="A3" s="144" t="s">
        <v>179</v>
      </c>
      <c r="B3" s="124"/>
      <c r="C3" s="147" t="s">
        <v>180</v>
      </c>
      <c r="D3" s="147"/>
      <c r="E3" s="147" t="s">
        <v>181</v>
      </c>
      <c r="F3" s="147"/>
      <c r="G3" s="147"/>
      <c r="H3" s="147"/>
      <c r="I3" s="147"/>
      <c r="J3" s="148" t="s">
        <v>182</v>
      </c>
      <c r="K3" s="148"/>
      <c r="L3" s="148"/>
      <c r="M3" s="148"/>
      <c r="N3" s="148"/>
      <c r="O3" s="148"/>
      <c r="P3" s="148"/>
      <c r="Q3" s="148"/>
      <c r="R3" s="126" t="s">
        <v>20</v>
      </c>
      <c r="S3" s="127"/>
      <c r="T3" s="149">
        <f>Registro_Datos!O3</f>
        <v>0</v>
      </c>
      <c r="U3" s="150"/>
      <c r="V3" s="150"/>
      <c r="W3" s="151"/>
      <c r="X3" s="120"/>
      <c r="Y3" s="121"/>
    </row>
    <row r="4" spans="1:25" ht="45.75" customHeight="1" thickBot="1" x14ac:dyDescent="0.25">
      <c r="A4" s="145"/>
      <c r="B4" s="146"/>
      <c r="C4" s="131" t="s">
        <v>183</v>
      </c>
      <c r="D4" s="131"/>
      <c r="E4" s="132" t="s">
        <v>184</v>
      </c>
      <c r="F4" s="132"/>
      <c r="G4" s="132"/>
      <c r="H4" s="132"/>
      <c r="I4" s="132"/>
      <c r="J4" s="15" t="s">
        <v>22</v>
      </c>
      <c r="K4" s="16">
        <f>Registro_Datos!D4</f>
        <v>1000</v>
      </c>
      <c r="L4" s="14" t="s">
        <v>17</v>
      </c>
      <c r="M4" s="47" t="str">
        <f>Registro_Datos!T2</f>
        <v>12.5</v>
      </c>
      <c r="N4" s="15" t="s">
        <v>185</v>
      </c>
      <c r="O4" s="17">
        <f>IF(AND(K4&gt;='ISO 2859-2'!A5,K4&lt;='ISO 2859-2'!B5),13,IF(AND(K4&gt;='ISO 2859-2'!A6,K4&lt;='ISO 2859-2'!B6),15,IF(AND(K4&gt;='ISO 2859-2'!A7,K4&lt;='ISO 2859-2'!B7),16,IF(AND(K4&gt;='ISO 2859-2'!A8,K4&lt;='ISO 2859-2'!B8),18,IF(AND(K4&gt;='ISO 2859-2'!A9,K4&lt;='ISO 2859-2'!B9),20,IF(AND(K4&gt;='ISO 2859-2'!A10,K4&lt;='ISO 2859-2'!B10),32,IF(AND(K4&gt;='ISO 2859-2'!A11,K4&lt;='ISO 2859-2'!B11),32,IF(AND(K4&gt;='ISO 2859-2'!A12,K4&lt;='ISO 2859-2'!B12),50,IF(AND(K4&gt;='ISO 2859-2'!A13,K4&lt;='ISO 2859-2'!B13),80,IF(AND(K4&gt;='ISO 2859-2'!A14,K4&lt;='ISO 2859-2'!B14),125,IF(AND(K4&gt;='ISO 2859-2'!A15,K4&lt;='ISO 2859-2'!B15),200,IF(AND(K4&gt;='ISO 2859-2'!A16,K4&lt;='ISO 2859-2'!B16),200,IF(AND(K4&gt;='ISO 2859-2'!A17,K4&lt;='ISO 2859-2'!B17),200,"FUERA DE RANGO")))))))))))))</f>
        <v>32</v>
      </c>
      <c r="P4" s="18" t="s">
        <v>186</v>
      </c>
      <c r="Q4" s="17">
        <f>VLOOKUP(O4,'ISO 2859-2'!C5:D17,2,FALSE)</f>
        <v>1</v>
      </c>
      <c r="R4" s="133" t="s">
        <v>23</v>
      </c>
      <c r="S4" s="134"/>
      <c r="T4" s="135">
        <f>Registro_Datos!O4</f>
        <v>0</v>
      </c>
      <c r="U4" s="136"/>
      <c r="V4" s="136"/>
      <c r="W4" s="137"/>
      <c r="X4" s="122"/>
      <c r="Y4" s="123"/>
    </row>
    <row r="5" spans="1:25" s="3" customFormat="1" ht="62.25" customHeight="1" x14ac:dyDescent="0.25">
      <c r="A5" s="166" t="s">
        <v>187</v>
      </c>
      <c r="B5" s="167"/>
      <c r="C5" s="170" t="s">
        <v>188</v>
      </c>
      <c r="D5" s="171"/>
      <c r="E5" s="13" t="s">
        <v>189</v>
      </c>
      <c r="F5" s="172" t="s">
        <v>190</v>
      </c>
      <c r="G5" s="172"/>
      <c r="H5" s="172"/>
      <c r="I5" s="172"/>
      <c r="J5" s="172"/>
      <c r="K5" s="11" t="s">
        <v>191</v>
      </c>
      <c r="L5" s="173" t="s">
        <v>192</v>
      </c>
      <c r="M5" s="173"/>
      <c r="N5" s="174" t="s">
        <v>193</v>
      </c>
      <c r="O5" s="174"/>
      <c r="P5" s="174"/>
      <c r="Q5" s="13" t="s">
        <v>194</v>
      </c>
      <c r="R5" s="13" t="s">
        <v>195</v>
      </c>
      <c r="S5" s="21" t="s">
        <v>196</v>
      </c>
      <c r="T5" s="48" t="s">
        <v>190</v>
      </c>
      <c r="U5" s="175" t="s">
        <v>197</v>
      </c>
      <c r="V5" s="175"/>
      <c r="W5" s="12" t="s">
        <v>198</v>
      </c>
      <c r="X5" s="152" t="str">
        <f>CONCATENATE(COUNTA(E6:AA6)," variables evaluadas")</f>
        <v>19 variables evaluadas</v>
      </c>
      <c r="Y5" s="154" t="s">
        <v>199</v>
      </c>
    </row>
    <row r="6" spans="1:25" s="4" customFormat="1" ht="80.25" customHeight="1" x14ac:dyDescent="0.25">
      <c r="A6" s="168"/>
      <c r="B6" s="169"/>
      <c r="C6" s="156" t="s">
        <v>200</v>
      </c>
      <c r="D6" s="157"/>
      <c r="E6" s="9" t="s">
        <v>201</v>
      </c>
      <c r="F6" s="19" t="s">
        <v>202</v>
      </c>
      <c r="G6" s="9" t="s">
        <v>202</v>
      </c>
      <c r="H6" s="9" t="s">
        <v>202</v>
      </c>
      <c r="I6" s="9" t="s">
        <v>202</v>
      </c>
      <c r="J6" s="9" t="s">
        <v>202</v>
      </c>
      <c r="K6" s="9" t="s">
        <v>202</v>
      </c>
      <c r="L6" s="9" t="s">
        <v>202</v>
      </c>
      <c r="M6" s="9" t="s">
        <v>202</v>
      </c>
      <c r="N6" s="9" t="s">
        <v>202</v>
      </c>
      <c r="O6" s="9" t="s">
        <v>202</v>
      </c>
      <c r="P6" s="9" t="s">
        <v>202</v>
      </c>
      <c r="Q6" s="9" t="s">
        <v>202</v>
      </c>
      <c r="R6" s="9" t="s">
        <v>202</v>
      </c>
      <c r="S6" s="22" t="s">
        <v>202</v>
      </c>
      <c r="T6" s="9" t="s">
        <v>203</v>
      </c>
      <c r="U6" s="9" t="s">
        <v>203</v>
      </c>
      <c r="V6" s="9" t="s">
        <v>203</v>
      </c>
      <c r="W6" s="9" t="s">
        <v>203</v>
      </c>
      <c r="X6" s="153"/>
      <c r="Y6" s="155"/>
    </row>
    <row r="7" spans="1:25" s="5" customFormat="1" ht="183" x14ac:dyDescent="0.25">
      <c r="A7" s="31" t="s">
        <v>204</v>
      </c>
      <c r="B7" s="33" t="s">
        <v>205</v>
      </c>
      <c r="C7" s="29" t="s">
        <v>29</v>
      </c>
      <c r="D7" s="32" t="s">
        <v>30</v>
      </c>
      <c r="E7" s="10" t="s">
        <v>31</v>
      </c>
      <c r="F7" s="20" t="s">
        <v>28</v>
      </c>
      <c r="G7" s="10" t="s">
        <v>33</v>
      </c>
      <c r="H7" s="10" t="s">
        <v>34</v>
      </c>
      <c r="I7" s="10" t="s">
        <v>35</v>
      </c>
      <c r="J7" s="10" t="s">
        <v>36</v>
      </c>
      <c r="K7" s="10" t="s">
        <v>37</v>
      </c>
      <c r="L7" s="10" t="s">
        <v>38</v>
      </c>
      <c r="M7" s="10" t="s">
        <v>39</v>
      </c>
      <c r="N7" s="10" t="s">
        <v>40</v>
      </c>
      <c r="O7" s="10" t="s">
        <v>41</v>
      </c>
      <c r="P7" s="10" t="s">
        <v>42</v>
      </c>
      <c r="Q7" s="10" t="s">
        <v>43</v>
      </c>
      <c r="R7" s="10" t="s">
        <v>44</v>
      </c>
      <c r="S7" s="23" t="s">
        <v>45</v>
      </c>
      <c r="T7" s="10" t="s">
        <v>46</v>
      </c>
      <c r="U7" s="10" t="s">
        <v>47</v>
      </c>
      <c r="V7" s="10" t="s">
        <v>48</v>
      </c>
      <c r="W7" s="10" t="s">
        <v>206</v>
      </c>
      <c r="X7" s="24" t="s">
        <v>207</v>
      </c>
      <c r="Y7" s="155"/>
    </row>
    <row r="8" spans="1:25" s="5" customFormat="1" ht="24" customHeight="1" x14ac:dyDescent="0.25">
      <c r="A8" s="74" t="str">
        <f>Registro_Datos!B20</f>
        <v>1</v>
      </c>
      <c r="B8" s="30">
        <f>Registro_Datos!C20</f>
        <v>0</v>
      </c>
      <c r="C8" s="58" t="str">
        <f>IF(Registro_Datos!D20&lt;&gt;"",Registro_Datos!D20," ")</f>
        <v xml:space="preserve"> </v>
      </c>
      <c r="D8" s="57" t="str">
        <f>IF(Registro_Datos!E20&lt;&gt;"",Registro_Datos!E20,"")</f>
        <v/>
      </c>
      <c r="E8" s="85">
        <f>Registro_Datos!F20</f>
        <v>0</v>
      </c>
      <c r="F8" s="85">
        <f>Registro_Datos!G20</f>
        <v>0</v>
      </c>
      <c r="G8" s="85">
        <f>Registro_Datos!H20</f>
        <v>0</v>
      </c>
      <c r="H8" s="85">
        <f>Registro_Datos!I20</f>
        <v>0</v>
      </c>
      <c r="I8" s="85">
        <f>Registro_Datos!J20</f>
        <v>0</v>
      </c>
      <c r="J8" s="85">
        <f>Registro_Datos!K20</f>
        <v>0</v>
      </c>
      <c r="K8" s="85">
        <f>Registro_Datos!L20</f>
        <v>0</v>
      </c>
      <c r="L8" s="85">
        <f>Registro_Datos!M20</f>
        <v>0</v>
      </c>
      <c r="M8" s="85">
        <f>Registro_Datos!N20</f>
        <v>0</v>
      </c>
      <c r="N8" s="85">
        <f>Registro_Datos!O20</f>
        <v>0</v>
      </c>
      <c r="O8" s="85">
        <f>Registro_Datos!P20</f>
        <v>0</v>
      </c>
      <c r="P8" s="85">
        <f>Registro_Datos!Q20</f>
        <v>0</v>
      </c>
      <c r="Q8" s="85">
        <f>Registro_Datos!R20</f>
        <v>0</v>
      </c>
      <c r="R8" s="85">
        <f>Registro_Datos!S20</f>
        <v>0</v>
      </c>
      <c r="S8" s="85">
        <f>Registro_Datos!T20</f>
        <v>0</v>
      </c>
      <c r="T8" s="85">
        <f>Registro_Datos!U20</f>
        <v>0</v>
      </c>
      <c r="U8" s="85">
        <f>Registro_Datos!V20</f>
        <v>0</v>
      </c>
      <c r="V8" s="85">
        <f>Registro_Datos!W20</f>
        <v>0</v>
      </c>
      <c r="W8" s="85">
        <f>Registro_Datos!X20</f>
        <v>0</v>
      </c>
      <c r="X8" s="84">
        <f>Registro_Datos!Y20</f>
        <v>0</v>
      </c>
      <c r="Y8" s="25" t="str">
        <f>IF(Registro_Datos!$U$3="Esc 1",
    IF((COUNTIFS(E8:W8,1, $E$6:$W$6,"Prioridad 1") + COUNTIFS(E8:W8,1, $E$6:$W$6, "Prioridad 2")/2 + COUNTIFS(E8:W8,1,$E$6:$W$6, "Prioridad 3")/3)&gt;=1,
        "Predio Rechazado",
        "Predio Aprobado"),
    IF(Registro_Datos!$U$3="Esc 2",
        IF((COUNTIFS(E8:W8,1, $E$6:$W$6,"Prioridad 1") + COUNTIFS(E8:W8,1, $E$6:$W$6, "Prioridad 2")/3 + COUNTIFS(E8:W8,1,$E$6:$W$6, "Prioridad 3")/4)&gt;=1,
            "Predio Rechazado",
            "Predio Aprobado")))</f>
        <v>Predio Aprobado</v>
      </c>
    </row>
    <row r="9" spans="1:25" s="5" customFormat="1" ht="24" customHeight="1" x14ac:dyDescent="0.25">
      <c r="A9" s="74" t="str">
        <f>Registro_Datos!B21</f>
        <v>2</v>
      </c>
      <c r="B9" s="30">
        <f>Registro_Datos!C21</f>
        <v>0</v>
      </c>
      <c r="C9" s="58" t="str">
        <f>IF(Registro_Datos!D21&lt;&gt;"",Registro_Datos!D21," ")</f>
        <v xml:space="preserve"> </v>
      </c>
      <c r="D9" s="57" t="str">
        <f>IF(Registro_Datos!E21&lt;&gt;"",Registro_Datos!E21,"")</f>
        <v/>
      </c>
      <c r="E9" s="85">
        <f>Registro_Datos!F21</f>
        <v>0</v>
      </c>
      <c r="F9" s="85">
        <f>Registro_Datos!G21</f>
        <v>0</v>
      </c>
      <c r="G9" s="85">
        <f>Registro_Datos!H21</f>
        <v>0</v>
      </c>
      <c r="H9" s="85">
        <f>Registro_Datos!I21</f>
        <v>0</v>
      </c>
      <c r="I9" s="85">
        <f>Registro_Datos!J21</f>
        <v>0</v>
      </c>
      <c r="J9" s="85">
        <f>Registro_Datos!K21</f>
        <v>0</v>
      </c>
      <c r="K9" s="85">
        <f>Registro_Datos!L21</f>
        <v>0</v>
      </c>
      <c r="L9" s="85">
        <f>Registro_Datos!M21</f>
        <v>0</v>
      </c>
      <c r="M9" s="85">
        <f>Registro_Datos!N21</f>
        <v>0</v>
      </c>
      <c r="N9" s="85">
        <f>Registro_Datos!O21</f>
        <v>0</v>
      </c>
      <c r="O9" s="85">
        <f>Registro_Datos!P21</f>
        <v>0</v>
      </c>
      <c r="P9" s="85">
        <f>Registro_Datos!Q21</f>
        <v>0</v>
      </c>
      <c r="Q9" s="85">
        <f>Registro_Datos!R21</f>
        <v>0</v>
      </c>
      <c r="R9" s="85">
        <f>Registro_Datos!S21</f>
        <v>0</v>
      </c>
      <c r="S9" s="85">
        <f>Registro_Datos!T21</f>
        <v>0</v>
      </c>
      <c r="T9" s="85">
        <f>Registro_Datos!U21</f>
        <v>0</v>
      </c>
      <c r="U9" s="85">
        <f>Registro_Datos!V21</f>
        <v>0</v>
      </c>
      <c r="V9" s="85">
        <f>Registro_Datos!W21</f>
        <v>0</v>
      </c>
      <c r="W9" s="85">
        <f>Registro_Datos!X21</f>
        <v>0</v>
      </c>
      <c r="X9" s="84">
        <f>Registro_Datos!Y21</f>
        <v>0</v>
      </c>
      <c r="Y9" s="25" t="str">
        <f>IF(Registro_Datos!$U$3="Esc 1",
    IF((COUNTIFS(E9:W9,1, $E$6:$W$6,"Prioridad 1") + COUNTIFS(E9:W9,1, $E$6:$W$6, "Prioridad 2")/2 + COUNTIFS(E9:W9,1,$E$6:$W$6, "Prioridad 3")/3)&gt;=1,
        "Predio Rechazado",
        "Predio Aprobado"),
    IF(Registro_Datos!$U$3="Esc 2",
        IF((COUNTIFS(E9:W9,1, $E$6:$W$6,"Prioridad 1") + COUNTIFS(E9:W9,1, $E$6:$W$6, "Prioridad 2")/3 + COUNTIFS(E9:W9,1,$E$6:$W$6, "Prioridad 3")/4)&gt;=1,
            "Predio Rechazado",
            "Predio Aprobado")))</f>
        <v>Predio Aprobado</v>
      </c>
    </row>
    <row r="10" spans="1:25" s="5" customFormat="1" ht="24" customHeight="1" x14ac:dyDescent="0.25">
      <c r="A10" s="74" t="str">
        <f>Registro_Datos!B22</f>
        <v>3</v>
      </c>
      <c r="B10" s="30">
        <f>Registro_Datos!C22</f>
        <v>0</v>
      </c>
      <c r="C10" s="58" t="str">
        <f>IF(Registro_Datos!D22&lt;&gt;"",Registro_Datos!D22," ")</f>
        <v xml:space="preserve"> </v>
      </c>
      <c r="D10" s="57" t="str">
        <f>IF(Registro_Datos!E22&lt;&gt;"",Registro_Datos!E22,"")</f>
        <v/>
      </c>
      <c r="E10" s="85">
        <f>Registro_Datos!F22</f>
        <v>0</v>
      </c>
      <c r="F10" s="85">
        <f>Registro_Datos!G22</f>
        <v>0</v>
      </c>
      <c r="G10" s="85">
        <f>Registro_Datos!H22</f>
        <v>0</v>
      </c>
      <c r="H10" s="85">
        <f>Registro_Datos!I22</f>
        <v>0</v>
      </c>
      <c r="I10" s="85">
        <f>Registro_Datos!J22</f>
        <v>0</v>
      </c>
      <c r="J10" s="85">
        <f>Registro_Datos!K22</f>
        <v>0</v>
      </c>
      <c r="K10" s="85">
        <f>Registro_Datos!L22</f>
        <v>0</v>
      </c>
      <c r="L10" s="85">
        <f>Registro_Datos!M22</f>
        <v>0</v>
      </c>
      <c r="M10" s="85">
        <f>Registro_Datos!N22</f>
        <v>0</v>
      </c>
      <c r="N10" s="85">
        <f>Registro_Datos!O22</f>
        <v>0</v>
      </c>
      <c r="O10" s="85">
        <f>Registro_Datos!P22</f>
        <v>0</v>
      </c>
      <c r="P10" s="85">
        <f>Registro_Datos!Q22</f>
        <v>0</v>
      </c>
      <c r="Q10" s="85">
        <f>Registro_Datos!R22</f>
        <v>0</v>
      </c>
      <c r="R10" s="85">
        <f>Registro_Datos!S22</f>
        <v>0</v>
      </c>
      <c r="S10" s="85">
        <f>Registro_Datos!T22</f>
        <v>0</v>
      </c>
      <c r="T10" s="85">
        <f>Registro_Datos!U22</f>
        <v>0</v>
      </c>
      <c r="U10" s="85">
        <f>Registro_Datos!V22</f>
        <v>0</v>
      </c>
      <c r="V10" s="85">
        <f>Registro_Datos!W22</f>
        <v>0</v>
      </c>
      <c r="W10" s="85">
        <f>Registro_Datos!X22</f>
        <v>0</v>
      </c>
      <c r="X10" s="84">
        <f>Registro_Datos!Y22</f>
        <v>0</v>
      </c>
      <c r="Y10" s="25" t="str">
        <f>IF(Registro_Datos!$U$3="Esc 1",
    IF((COUNTIFS(E10:W10,1, $E$6:$W$6,"Prioridad 1") + COUNTIFS(E10:W10,1, $E$6:$W$6, "Prioridad 2")/2 + COUNTIFS(E10:W10,1,$E$6:$W$6, "Prioridad 3")/3)&gt;=1,
        "Predio Rechazado",
        "Predio Aprobado"),
    IF(Registro_Datos!$U$3="Esc 2",
        IF((COUNTIFS(E10:W10,1, $E$6:$W$6,"Prioridad 1") + COUNTIFS(E10:W10,1, $E$6:$W$6, "Prioridad 2")/3 + COUNTIFS(E10:W10,1,$E$6:$W$6, "Prioridad 3")/4)&gt;=1,
            "Predio Rechazado",
            "Predio Aprobado")))</f>
        <v>Predio Aprobado</v>
      </c>
    </row>
    <row r="11" spans="1:25" s="5" customFormat="1" ht="24" customHeight="1" x14ac:dyDescent="0.25">
      <c r="A11" s="74" t="str">
        <f>Registro_Datos!B23</f>
        <v>4</v>
      </c>
      <c r="B11" s="30">
        <f>Registro_Datos!C23</f>
        <v>0</v>
      </c>
      <c r="C11" s="58" t="str">
        <f>IF(Registro_Datos!D23&lt;&gt;"",Registro_Datos!D23," ")</f>
        <v xml:space="preserve"> </v>
      </c>
      <c r="D11" s="57" t="str">
        <f>IF(Registro_Datos!E23&lt;&gt;"",Registro_Datos!E23,"")</f>
        <v/>
      </c>
      <c r="E11" s="85">
        <f>Registro_Datos!F23</f>
        <v>0</v>
      </c>
      <c r="F11" s="85">
        <f>Registro_Datos!G23</f>
        <v>0</v>
      </c>
      <c r="G11" s="85">
        <f>Registro_Datos!H23</f>
        <v>0</v>
      </c>
      <c r="H11" s="85">
        <f>Registro_Datos!I23</f>
        <v>0</v>
      </c>
      <c r="I11" s="85">
        <f>Registro_Datos!J23</f>
        <v>0</v>
      </c>
      <c r="J11" s="85">
        <f>Registro_Datos!K23</f>
        <v>0</v>
      </c>
      <c r="K11" s="85">
        <f>Registro_Datos!L23</f>
        <v>0</v>
      </c>
      <c r="L11" s="85">
        <f>Registro_Datos!M23</f>
        <v>0</v>
      </c>
      <c r="M11" s="85">
        <f>Registro_Datos!N23</f>
        <v>0</v>
      </c>
      <c r="N11" s="85">
        <f>Registro_Datos!O23</f>
        <v>0</v>
      </c>
      <c r="O11" s="85">
        <f>Registro_Datos!P23</f>
        <v>0</v>
      </c>
      <c r="P11" s="85">
        <f>Registro_Datos!Q23</f>
        <v>0</v>
      </c>
      <c r="Q11" s="85">
        <f>Registro_Datos!R23</f>
        <v>0</v>
      </c>
      <c r="R11" s="85">
        <f>Registro_Datos!S23</f>
        <v>0</v>
      </c>
      <c r="S11" s="85">
        <f>Registro_Datos!T23</f>
        <v>0</v>
      </c>
      <c r="T11" s="85">
        <f>Registro_Datos!U23</f>
        <v>0</v>
      </c>
      <c r="U11" s="85">
        <f>Registro_Datos!V23</f>
        <v>0</v>
      </c>
      <c r="V11" s="85">
        <f>Registro_Datos!W23</f>
        <v>0</v>
      </c>
      <c r="W11" s="85">
        <f>Registro_Datos!X23</f>
        <v>0</v>
      </c>
      <c r="X11" s="84">
        <f>Registro_Datos!Y23</f>
        <v>0</v>
      </c>
      <c r="Y11" s="25" t="str">
        <f>IF(Registro_Datos!$U$3="Esc 1",
    IF((COUNTIFS(E11:W11,1, $E$6:$W$6,"Prioridad 1") + COUNTIFS(E11:W11,1, $E$6:$W$6, "Prioridad 2")/2 + COUNTIFS(E11:W11,1,$E$6:$W$6, "Prioridad 3")/3)&gt;=1,
        "Predio Rechazado",
        "Predio Aprobado"),
    IF(Registro_Datos!$U$3="Esc 2",
        IF((COUNTIFS(E11:W11,1, $E$6:$W$6,"Prioridad 1") + COUNTIFS(E11:W11,1, $E$6:$W$6, "Prioridad 2")/3 + COUNTIFS(E11:W11,1,$E$6:$W$6, "Prioridad 3")/4)&gt;=1,
            "Predio Rechazado",
            "Predio Aprobado")))</f>
        <v>Predio Aprobado</v>
      </c>
    </row>
    <row r="12" spans="1:25" s="5" customFormat="1" ht="24" customHeight="1" x14ac:dyDescent="0.25">
      <c r="A12" s="74" t="str">
        <f>Registro_Datos!B24</f>
        <v>5</v>
      </c>
      <c r="B12" s="30">
        <f>Registro_Datos!C24</f>
        <v>0</v>
      </c>
      <c r="C12" s="58" t="str">
        <f>IF(Registro_Datos!D24&lt;&gt;"",Registro_Datos!D24," ")</f>
        <v xml:space="preserve"> </v>
      </c>
      <c r="D12" s="57" t="str">
        <f>IF(Registro_Datos!E24&lt;&gt;"",Registro_Datos!E24,"")</f>
        <v/>
      </c>
      <c r="E12" s="85">
        <f>Registro_Datos!F24</f>
        <v>0</v>
      </c>
      <c r="F12" s="85">
        <f>Registro_Datos!G24</f>
        <v>0</v>
      </c>
      <c r="G12" s="85">
        <f>Registro_Datos!H24</f>
        <v>0</v>
      </c>
      <c r="H12" s="85">
        <f>Registro_Datos!I24</f>
        <v>0</v>
      </c>
      <c r="I12" s="85">
        <f>Registro_Datos!J24</f>
        <v>0</v>
      </c>
      <c r="J12" s="85">
        <f>Registro_Datos!K24</f>
        <v>0</v>
      </c>
      <c r="K12" s="85">
        <f>Registro_Datos!L24</f>
        <v>0</v>
      </c>
      <c r="L12" s="85">
        <f>Registro_Datos!M24</f>
        <v>0</v>
      </c>
      <c r="M12" s="85">
        <f>Registro_Datos!N24</f>
        <v>0</v>
      </c>
      <c r="N12" s="85">
        <f>Registro_Datos!O24</f>
        <v>0</v>
      </c>
      <c r="O12" s="85">
        <f>Registro_Datos!P24</f>
        <v>0</v>
      </c>
      <c r="P12" s="85">
        <f>Registro_Datos!Q24</f>
        <v>0</v>
      </c>
      <c r="Q12" s="85">
        <f>Registro_Datos!R24</f>
        <v>0</v>
      </c>
      <c r="R12" s="85">
        <f>Registro_Datos!S24</f>
        <v>0</v>
      </c>
      <c r="S12" s="85">
        <f>Registro_Datos!T24</f>
        <v>0</v>
      </c>
      <c r="T12" s="85">
        <f>Registro_Datos!U24</f>
        <v>0</v>
      </c>
      <c r="U12" s="85">
        <f>Registro_Datos!V24</f>
        <v>0</v>
      </c>
      <c r="V12" s="85">
        <f>Registro_Datos!W24</f>
        <v>0</v>
      </c>
      <c r="W12" s="85">
        <f>Registro_Datos!X24</f>
        <v>0</v>
      </c>
      <c r="X12" s="84">
        <f>Registro_Datos!Y24</f>
        <v>0</v>
      </c>
      <c r="Y12" s="25" t="str">
        <f>IF(Registro_Datos!$U$3="Esc 1",
    IF((COUNTIFS(E12:W12,1, $E$6:$W$6,"Prioridad 1") + COUNTIFS(E12:W12,1, $E$6:$W$6, "Prioridad 2")/2 + COUNTIFS(E12:W12,1,$E$6:$W$6, "Prioridad 3")/3)&gt;=1,
        "Predio Rechazado",
        "Predio Aprobado"),
    IF(Registro_Datos!$U$3="Esc 2",
        IF((COUNTIFS(E12:W12,1, $E$6:$W$6,"Prioridad 1") + COUNTIFS(E12:W12,1, $E$6:$W$6, "Prioridad 2")/3 + COUNTIFS(E12:W12,1,$E$6:$W$6, "Prioridad 3")/4)&gt;=1,
            "Predio Rechazado",
            "Predio Aprobado")))</f>
        <v>Predio Aprobado</v>
      </c>
    </row>
    <row r="13" spans="1:25" s="5" customFormat="1" ht="24" customHeight="1" x14ac:dyDescent="0.25">
      <c r="A13" s="74" t="str">
        <f>Registro_Datos!B25</f>
        <v>6</v>
      </c>
      <c r="B13" s="30">
        <f>Registro_Datos!C25</f>
        <v>0</v>
      </c>
      <c r="C13" s="58" t="str">
        <f>IF(Registro_Datos!D25&lt;&gt;"",Registro_Datos!D25," ")</f>
        <v xml:space="preserve"> </v>
      </c>
      <c r="D13" s="57" t="str">
        <f>IF(Registro_Datos!E25&lt;&gt;"",Registro_Datos!E25,"")</f>
        <v/>
      </c>
      <c r="E13" s="85">
        <f>Registro_Datos!F25</f>
        <v>0</v>
      </c>
      <c r="F13" s="85">
        <f>Registro_Datos!G25</f>
        <v>0</v>
      </c>
      <c r="G13" s="85">
        <f>Registro_Datos!H25</f>
        <v>0</v>
      </c>
      <c r="H13" s="85">
        <f>Registro_Datos!I25</f>
        <v>0</v>
      </c>
      <c r="I13" s="85">
        <f>Registro_Datos!J25</f>
        <v>0</v>
      </c>
      <c r="J13" s="85">
        <f>Registro_Datos!K25</f>
        <v>0</v>
      </c>
      <c r="K13" s="85">
        <f>Registro_Datos!L25</f>
        <v>0</v>
      </c>
      <c r="L13" s="85">
        <f>Registro_Datos!M25</f>
        <v>0</v>
      </c>
      <c r="M13" s="85">
        <f>Registro_Datos!N25</f>
        <v>0</v>
      </c>
      <c r="N13" s="85">
        <f>Registro_Datos!O25</f>
        <v>0</v>
      </c>
      <c r="O13" s="85">
        <f>Registro_Datos!P25</f>
        <v>0</v>
      </c>
      <c r="P13" s="85">
        <f>Registro_Datos!Q25</f>
        <v>0</v>
      </c>
      <c r="Q13" s="85">
        <f>Registro_Datos!R25</f>
        <v>0</v>
      </c>
      <c r="R13" s="85">
        <f>Registro_Datos!S25</f>
        <v>0</v>
      </c>
      <c r="S13" s="85">
        <f>Registro_Datos!T25</f>
        <v>0</v>
      </c>
      <c r="T13" s="85">
        <f>Registro_Datos!U25</f>
        <v>0</v>
      </c>
      <c r="U13" s="85">
        <f>Registro_Datos!V25</f>
        <v>0</v>
      </c>
      <c r="V13" s="85">
        <f>Registro_Datos!W25</f>
        <v>0</v>
      </c>
      <c r="W13" s="85">
        <f>Registro_Datos!X25</f>
        <v>0</v>
      </c>
      <c r="X13" s="84">
        <f>Registro_Datos!Y25</f>
        <v>0</v>
      </c>
      <c r="Y13" s="25" t="str">
        <f>IF(Registro_Datos!$U$3="Esc 1",
    IF((COUNTIFS(E13:W13,1, $E$6:$W$6,"Prioridad 1") + COUNTIFS(E13:W13,1, $E$6:$W$6, "Prioridad 2")/2 + COUNTIFS(E13:W13,1,$E$6:$W$6, "Prioridad 3")/3)&gt;=1,
        "Predio Rechazado",
        "Predio Aprobado"),
    IF(Registro_Datos!$U$3="Esc 2",
        IF((COUNTIFS(E13:W13,1, $E$6:$W$6,"Prioridad 1") + COUNTIFS(E13:W13,1, $E$6:$W$6, "Prioridad 2")/3 + COUNTIFS(E13:W13,1,$E$6:$W$6, "Prioridad 3")/4)&gt;=1,
            "Predio Rechazado",
            "Predio Aprobado")))</f>
        <v>Predio Aprobado</v>
      </c>
    </row>
    <row r="14" spans="1:25" s="5" customFormat="1" ht="24" customHeight="1" x14ac:dyDescent="0.25">
      <c r="A14" s="74" t="str">
        <f>Registro_Datos!B26</f>
        <v>7</v>
      </c>
      <c r="B14" s="30">
        <f>Registro_Datos!C26</f>
        <v>0</v>
      </c>
      <c r="C14" s="58" t="str">
        <f>IF(Registro_Datos!D26&lt;&gt;"",Registro_Datos!D26," ")</f>
        <v xml:space="preserve"> </v>
      </c>
      <c r="D14" s="57" t="str">
        <f>IF(Registro_Datos!E26&lt;&gt;"",Registro_Datos!E26,"")</f>
        <v/>
      </c>
      <c r="E14" s="85">
        <f>Registro_Datos!F26</f>
        <v>0</v>
      </c>
      <c r="F14" s="85">
        <f>Registro_Datos!G26</f>
        <v>0</v>
      </c>
      <c r="G14" s="85">
        <f>Registro_Datos!H26</f>
        <v>0</v>
      </c>
      <c r="H14" s="85">
        <f>Registro_Datos!I26</f>
        <v>0</v>
      </c>
      <c r="I14" s="85">
        <f>Registro_Datos!J26</f>
        <v>0</v>
      </c>
      <c r="J14" s="85">
        <f>Registro_Datos!K26</f>
        <v>0</v>
      </c>
      <c r="K14" s="85">
        <f>Registro_Datos!L26</f>
        <v>0</v>
      </c>
      <c r="L14" s="85">
        <f>Registro_Datos!M26</f>
        <v>0</v>
      </c>
      <c r="M14" s="85">
        <f>Registro_Datos!N26</f>
        <v>0</v>
      </c>
      <c r="N14" s="85">
        <f>Registro_Datos!O26</f>
        <v>0</v>
      </c>
      <c r="O14" s="85">
        <f>Registro_Datos!P26</f>
        <v>0</v>
      </c>
      <c r="P14" s="85">
        <f>Registro_Datos!Q26</f>
        <v>0</v>
      </c>
      <c r="Q14" s="85">
        <f>Registro_Datos!R26</f>
        <v>0</v>
      </c>
      <c r="R14" s="85">
        <f>Registro_Datos!S26</f>
        <v>0</v>
      </c>
      <c r="S14" s="85">
        <f>Registro_Datos!T26</f>
        <v>0</v>
      </c>
      <c r="T14" s="85">
        <f>Registro_Datos!U26</f>
        <v>0</v>
      </c>
      <c r="U14" s="85">
        <f>Registro_Datos!V26</f>
        <v>0</v>
      </c>
      <c r="V14" s="85">
        <f>Registro_Datos!W26</f>
        <v>0</v>
      </c>
      <c r="W14" s="85">
        <f>Registro_Datos!X26</f>
        <v>0</v>
      </c>
      <c r="X14" s="84">
        <f>Registro_Datos!Y26</f>
        <v>0</v>
      </c>
      <c r="Y14" s="25" t="str">
        <f>IF(Registro_Datos!$U$3="Esc 1",
    IF((COUNTIFS(E14:W14,1, $E$6:$W$6,"Prioridad 1") + COUNTIFS(E14:W14,1, $E$6:$W$6, "Prioridad 2")/2 + COUNTIFS(E14:W14,1,$E$6:$W$6, "Prioridad 3")/3)&gt;=1,
        "Predio Rechazado",
        "Predio Aprobado"),
    IF(Registro_Datos!$U$3="Esc 2",
        IF((COUNTIFS(E14:W14,1, $E$6:$W$6,"Prioridad 1") + COUNTIFS(E14:W14,1, $E$6:$W$6, "Prioridad 2")/3 + COUNTIFS(E14:W14,1,$E$6:$W$6, "Prioridad 3")/4)&gt;=1,
            "Predio Rechazado",
            "Predio Aprobado")))</f>
        <v>Predio Aprobado</v>
      </c>
    </row>
    <row r="15" spans="1:25" s="5" customFormat="1" ht="24" customHeight="1" x14ac:dyDescent="0.25">
      <c r="A15" s="74" t="str">
        <f>Registro_Datos!B27</f>
        <v>8</v>
      </c>
      <c r="B15" s="30">
        <f>Registro_Datos!C27</f>
        <v>0</v>
      </c>
      <c r="C15" s="58" t="str">
        <f>IF(Registro_Datos!D27&lt;&gt;"",Registro_Datos!D27," ")</f>
        <v xml:space="preserve"> </v>
      </c>
      <c r="D15" s="57" t="str">
        <f>IF(Registro_Datos!E27&lt;&gt;"",Registro_Datos!E27,"")</f>
        <v/>
      </c>
      <c r="E15" s="85">
        <f>Registro_Datos!F27</f>
        <v>0</v>
      </c>
      <c r="F15" s="85">
        <f>Registro_Datos!G27</f>
        <v>0</v>
      </c>
      <c r="G15" s="85">
        <f>Registro_Datos!H27</f>
        <v>0</v>
      </c>
      <c r="H15" s="85">
        <f>Registro_Datos!I27</f>
        <v>0</v>
      </c>
      <c r="I15" s="85">
        <f>Registro_Datos!J27</f>
        <v>0</v>
      </c>
      <c r="J15" s="85">
        <f>Registro_Datos!K27</f>
        <v>0</v>
      </c>
      <c r="K15" s="85">
        <f>Registro_Datos!L27</f>
        <v>0</v>
      </c>
      <c r="L15" s="85">
        <f>Registro_Datos!M27</f>
        <v>0</v>
      </c>
      <c r="M15" s="85">
        <f>Registro_Datos!N27</f>
        <v>0</v>
      </c>
      <c r="N15" s="85">
        <f>Registro_Datos!O27</f>
        <v>0</v>
      </c>
      <c r="O15" s="85">
        <f>Registro_Datos!P27</f>
        <v>0</v>
      </c>
      <c r="P15" s="85">
        <f>Registro_Datos!Q27</f>
        <v>0</v>
      </c>
      <c r="Q15" s="85">
        <f>Registro_Datos!R27</f>
        <v>0</v>
      </c>
      <c r="R15" s="85">
        <f>Registro_Datos!S27</f>
        <v>0</v>
      </c>
      <c r="S15" s="85">
        <f>Registro_Datos!T27</f>
        <v>0</v>
      </c>
      <c r="T15" s="85">
        <f>Registro_Datos!U27</f>
        <v>0</v>
      </c>
      <c r="U15" s="85">
        <f>Registro_Datos!V27</f>
        <v>0</v>
      </c>
      <c r="V15" s="85">
        <f>Registro_Datos!W27</f>
        <v>0</v>
      </c>
      <c r="W15" s="85">
        <f>Registro_Datos!X27</f>
        <v>0</v>
      </c>
      <c r="X15" s="84">
        <f>Registro_Datos!Y27</f>
        <v>0</v>
      </c>
      <c r="Y15" s="25" t="str">
        <f>IF(Registro_Datos!$U$3="Esc 1",
    IF((COUNTIFS(E15:W15,1, $E$6:$W$6,"Prioridad 1") + COUNTIFS(E15:W15,1, $E$6:$W$6, "Prioridad 2")/2 + COUNTIFS(E15:W15,1,$E$6:$W$6, "Prioridad 3")/3)&gt;=1,
        "Predio Rechazado",
        "Predio Aprobado"),
    IF(Registro_Datos!$U$3="Esc 2",
        IF((COUNTIFS(E15:W15,1, $E$6:$W$6,"Prioridad 1") + COUNTIFS(E15:W15,1, $E$6:$W$6, "Prioridad 2")/3 + COUNTIFS(E15:W15,1,$E$6:$W$6, "Prioridad 3")/4)&gt;=1,
            "Predio Rechazado",
            "Predio Aprobado")))</f>
        <v>Predio Aprobado</v>
      </c>
    </row>
    <row r="16" spans="1:25" s="5" customFormat="1" ht="24" customHeight="1" x14ac:dyDescent="0.25">
      <c r="A16" s="74" t="str">
        <f>Registro_Datos!B28</f>
        <v>9</v>
      </c>
      <c r="B16" s="30">
        <f>Registro_Datos!C28</f>
        <v>0</v>
      </c>
      <c r="C16" s="58" t="str">
        <f>IF(Registro_Datos!D28&lt;&gt;"",Registro_Datos!D28," ")</f>
        <v xml:space="preserve"> </v>
      </c>
      <c r="D16" s="57" t="str">
        <f>IF(Registro_Datos!E28&lt;&gt;"",Registro_Datos!E28,"")</f>
        <v/>
      </c>
      <c r="E16" s="85">
        <f>Registro_Datos!F28</f>
        <v>0</v>
      </c>
      <c r="F16" s="85">
        <f>Registro_Datos!G28</f>
        <v>0</v>
      </c>
      <c r="G16" s="85">
        <f>Registro_Datos!H28</f>
        <v>0</v>
      </c>
      <c r="H16" s="85">
        <f>Registro_Datos!I28</f>
        <v>0</v>
      </c>
      <c r="I16" s="85">
        <f>Registro_Datos!J28</f>
        <v>0</v>
      </c>
      <c r="J16" s="85">
        <f>Registro_Datos!K28</f>
        <v>0</v>
      </c>
      <c r="K16" s="85">
        <f>Registro_Datos!L28</f>
        <v>0</v>
      </c>
      <c r="L16" s="85">
        <f>Registro_Datos!M28</f>
        <v>0</v>
      </c>
      <c r="M16" s="85">
        <f>Registro_Datos!N28</f>
        <v>0</v>
      </c>
      <c r="N16" s="85">
        <f>Registro_Datos!O28</f>
        <v>0</v>
      </c>
      <c r="O16" s="85">
        <f>Registro_Datos!P28</f>
        <v>0</v>
      </c>
      <c r="P16" s="85">
        <f>Registro_Datos!Q28</f>
        <v>0</v>
      </c>
      <c r="Q16" s="85">
        <f>Registro_Datos!R28</f>
        <v>0</v>
      </c>
      <c r="R16" s="85">
        <f>Registro_Datos!S28</f>
        <v>0</v>
      </c>
      <c r="S16" s="85">
        <f>Registro_Datos!T28</f>
        <v>0</v>
      </c>
      <c r="T16" s="85">
        <f>Registro_Datos!U28</f>
        <v>0</v>
      </c>
      <c r="U16" s="85">
        <f>Registro_Datos!V28</f>
        <v>0</v>
      </c>
      <c r="V16" s="85">
        <f>Registro_Datos!W28</f>
        <v>0</v>
      </c>
      <c r="W16" s="85">
        <f>Registro_Datos!X28</f>
        <v>0</v>
      </c>
      <c r="X16" s="84">
        <f>Registro_Datos!Y28</f>
        <v>0</v>
      </c>
      <c r="Y16" s="25" t="str">
        <f>IF(Registro_Datos!$U$3="Esc 1",
    IF((COUNTIFS(E16:W16,1, $E$6:$W$6,"Prioridad 1") + COUNTIFS(E16:W16,1, $E$6:$W$6, "Prioridad 2")/2 + COUNTIFS(E16:W16,1,$E$6:$W$6, "Prioridad 3")/3)&gt;=1,
        "Predio Rechazado",
        "Predio Aprobado"),
    IF(Registro_Datos!$U$3="Esc 2",
        IF((COUNTIFS(E16:W16,1, $E$6:$W$6,"Prioridad 1") + COUNTIFS(E16:W16,1, $E$6:$W$6, "Prioridad 2")/3 + COUNTIFS(E16:W16,1,$E$6:$W$6, "Prioridad 3")/4)&gt;=1,
            "Predio Rechazado",
            "Predio Aprobado")))</f>
        <v>Predio Aprobado</v>
      </c>
    </row>
    <row r="17" spans="1:25" s="5" customFormat="1" ht="24" customHeight="1" x14ac:dyDescent="0.25">
      <c r="A17" s="74" t="str">
        <f>Registro_Datos!B29</f>
        <v>10</v>
      </c>
      <c r="B17" s="30">
        <f>Registro_Datos!C29</f>
        <v>0</v>
      </c>
      <c r="C17" s="58" t="str">
        <f>IF(Registro_Datos!D29&lt;&gt;"",Registro_Datos!D29," ")</f>
        <v xml:space="preserve"> </v>
      </c>
      <c r="D17" s="57" t="str">
        <f>IF(Registro_Datos!E29&lt;&gt;"",Registro_Datos!E29,"")</f>
        <v/>
      </c>
      <c r="E17" s="85">
        <f>Registro_Datos!F29</f>
        <v>0</v>
      </c>
      <c r="F17" s="85">
        <f>Registro_Datos!G29</f>
        <v>0</v>
      </c>
      <c r="G17" s="85">
        <f>Registro_Datos!H29</f>
        <v>0</v>
      </c>
      <c r="H17" s="85">
        <f>Registro_Datos!I29</f>
        <v>0</v>
      </c>
      <c r="I17" s="85">
        <f>Registro_Datos!J29</f>
        <v>0</v>
      </c>
      <c r="J17" s="85">
        <f>Registro_Datos!K29</f>
        <v>0</v>
      </c>
      <c r="K17" s="85">
        <f>Registro_Datos!L29</f>
        <v>0</v>
      </c>
      <c r="L17" s="85">
        <f>Registro_Datos!M29</f>
        <v>0</v>
      </c>
      <c r="M17" s="85">
        <f>Registro_Datos!N29</f>
        <v>0</v>
      </c>
      <c r="N17" s="85">
        <f>Registro_Datos!O29</f>
        <v>0</v>
      </c>
      <c r="O17" s="85">
        <f>Registro_Datos!P29</f>
        <v>0</v>
      </c>
      <c r="P17" s="85">
        <f>Registro_Datos!Q29</f>
        <v>0</v>
      </c>
      <c r="Q17" s="85">
        <f>Registro_Datos!R29</f>
        <v>0</v>
      </c>
      <c r="R17" s="85">
        <f>Registro_Datos!S29</f>
        <v>0</v>
      </c>
      <c r="S17" s="85">
        <f>Registro_Datos!T29</f>
        <v>0</v>
      </c>
      <c r="T17" s="85">
        <f>Registro_Datos!U29</f>
        <v>0</v>
      </c>
      <c r="U17" s="85">
        <f>Registro_Datos!V29</f>
        <v>0</v>
      </c>
      <c r="V17" s="85">
        <f>Registro_Datos!W29</f>
        <v>0</v>
      </c>
      <c r="W17" s="85">
        <f>Registro_Datos!X29</f>
        <v>0</v>
      </c>
      <c r="X17" s="84">
        <f>Registro_Datos!Y29</f>
        <v>0</v>
      </c>
      <c r="Y17" s="25" t="str">
        <f>IF(Registro_Datos!$U$3="Esc 1",
    IF((COUNTIFS(E17:W17,1, $E$6:$W$6,"Prioridad 1") + COUNTIFS(E17:W17,1, $E$6:$W$6, "Prioridad 2")/2 + COUNTIFS(E17:W17,1,$E$6:$W$6, "Prioridad 3")/3)&gt;=1,
        "Predio Rechazado",
        "Predio Aprobado"),
    IF(Registro_Datos!$U$3="Esc 2",
        IF((COUNTIFS(E17:W17,1, $E$6:$W$6,"Prioridad 1") + COUNTIFS(E17:W17,1, $E$6:$W$6, "Prioridad 2")/3 + COUNTIFS(E17:W17,1,$E$6:$W$6, "Prioridad 3")/4)&gt;=1,
            "Predio Rechazado",
            "Predio Aprobado")))</f>
        <v>Predio Aprobado</v>
      </c>
    </row>
    <row r="18" spans="1:25" s="5" customFormat="1" ht="24" customHeight="1" x14ac:dyDescent="0.25">
      <c r="A18" s="74" t="str">
        <f>Registro_Datos!B30</f>
        <v>11</v>
      </c>
      <c r="B18" s="30">
        <f>Registro_Datos!C30</f>
        <v>0</v>
      </c>
      <c r="C18" s="58" t="str">
        <f>IF(Registro_Datos!D30&lt;&gt;"",Registro_Datos!D30," ")</f>
        <v xml:space="preserve"> </v>
      </c>
      <c r="D18" s="57" t="str">
        <f>IF(Registro_Datos!E30&lt;&gt;"",Registro_Datos!E30,"")</f>
        <v/>
      </c>
      <c r="E18" s="85">
        <f>Registro_Datos!F30</f>
        <v>0</v>
      </c>
      <c r="F18" s="85">
        <f>Registro_Datos!G30</f>
        <v>0</v>
      </c>
      <c r="G18" s="85">
        <f>Registro_Datos!H30</f>
        <v>0</v>
      </c>
      <c r="H18" s="85">
        <f>Registro_Datos!I30</f>
        <v>0</v>
      </c>
      <c r="I18" s="85">
        <f>Registro_Datos!J30</f>
        <v>0</v>
      </c>
      <c r="J18" s="85">
        <f>Registro_Datos!K30</f>
        <v>0</v>
      </c>
      <c r="K18" s="85">
        <f>Registro_Datos!L30</f>
        <v>0</v>
      </c>
      <c r="L18" s="85">
        <f>Registro_Datos!M30</f>
        <v>0</v>
      </c>
      <c r="M18" s="85">
        <f>Registro_Datos!N30</f>
        <v>0</v>
      </c>
      <c r="N18" s="85">
        <f>Registro_Datos!O30</f>
        <v>0</v>
      </c>
      <c r="O18" s="85">
        <f>Registro_Datos!P30</f>
        <v>0</v>
      </c>
      <c r="P18" s="85">
        <f>Registro_Datos!Q30</f>
        <v>0</v>
      </c>
      <c r="Q18" s="85">
        <f>Registro_Datos!R30</f>
        <v>0</v>
      </c>
      <c r="R18" s="85">
        <f>Registro_Datos!S30</f>
        <v>0</v>
      </c>
      <c r="S18" s="85">
        <f>Registro_Datos!T30</f>
        <v>0</v>
      </c>
      <c r="T18" s="85">
        <f>Registro_Datos!U30</f>
        <v>0</v>
      </c>
      <c r="U18" s="85">
        <f>Registro_Datos!V30</f>
        <v>0</v>
      </c>
      <c r="V18" s="85">
        <f>Registro_Datos!W30</f>
        <v>0</v>
      </c>
      <c r="W18" s="85">
        <f>Registro_Datos!X30</f>
        <v>0</v>
      </c>
      <c r="X18" s="84">
        <f>Registro_Datos!Y30</f>
        <v>0</v>
      </c>
      <c r="Y18" s="25" t="str">
        <f>IF(Registro_Datos!$U$3="Esc 1",
    IF((COUNTIFS(E18:W18,1, $E$6:$W$6,"Prioridad 1") + COUNTIFS(E18:W18,1, $E$6:$W$6, "Prioridad 2")/2 + COUNTIFS(E18:W18,1,$E$6:$W$6, "Prioridad 3")/3)&gt;=1,
        "Predio Rechazado",
        "Predio Aprobado"),
    IF(Registro_Datos!$U$3="Esc 2",
        IF((COUNTIFS(E18:W18,1, $E$6:$W$6,"Prioridad 1") + COUNTIFS(E18:W18,1, $E$6:$W$6, "Prioridad 2")/3 + COUNTIFS(E18:W18,1,$E$6:$W$6, "Prioridad 3")/4)&gt;=1,
            "Predio Rechazado",
            "Predio Aprobado")))</f>
        <v>Predio Aprobado</v>
      </c>
    </row>
    <row r="19" spans="1:25" s="5" customFormat="1" ht="24" customHeight="1" x14ac:dyDescent="0.25">
      <c r="A19" s="74" t="str">
        <f>Registro_Datos!B31</f>
        <v>12</v>
      </c>
      <c r="B19" s="30">
        <f>Registro_Datos!C31</f>
        <v>0</v>
      </c>
      <c r="C19" s="58" t="str">
        <f>IF(Registro_Datos!D31&lt;&gt;"",Registro_Datos!D31," ")</f>
        <v xml:space="preserve"> </v>
      </c>
      <c r="D19" s="57" t="str">
        <f>IF(Registro_Datos!E31&lt;&gt;"",Registro_Datos!E31,"")</f>
        <v/>
      </c>
      <c r="E19" s="85">
        <f>Registro_Datos!F31</f>
        <v>0</v>
      </c>
      <c r="F19" s="85">
        <f>Registro_Datos!G31</f>
        <v>0</v>
      </c>
      <c r="G19" s="85">
        <f>Registro_Datos!H31</f>
        <v>0</v>
      </c>
      <c r="H19" s="85">
        <f>Registro_Datos!I31</f>
        <v>0</v>
      </c>
      <c r="I19" s="85">
        <f>Registro_Datos!J31</f>
        <v>0</v>
      </c>
      <c r="J19" s="85">
        <f>Registro_Datos!K31</f>
        <v>0</v>
      </c>
      <c r="K19" s="85">
        <f>Registro_Datos!L31</f>
        <v>0</v>
      </c>
      <c r="L19" s="85">
        <f>Registro_Datos!M31</f>
        <v>0</v>
      </c>
      <c r="M19" s="85">
        <f>Registro_Datos!N31</f>
        <v>0</v>
      </c>
      <c r="N19" s="85">
        <f>Registro_Datos!O31</f>
        <v>0</v>
      </c>
      <c r="O19" s="85">
        <f>Registro_Datos!P31</f>
        <v>0</v>
      </c>
      <c r="P19" s="85">
        <f>Registro_Datos!Q31</f>
        <v>0</v>
      </c>
      <c r="Q19" s="85">
        <f>Registro_Datos!R31</f>
        <v>0</v>
      </c>
      <c r="R19" s="85">
        <f>Registro_Datos!S31</f>
        <v>0</v>
      </c>
      <c r="S19" s="85">
        <f>Registro_Datos!T31</f>
        <v>0</v>
      </c>
      <c r="T19" s="85">
        <f>Registro_Datos!U31</f>
        <v>0</v>
      </c>
      <c r="U19" s="85">
        <f>Registro_Datos!V31</f>
        <v>0</v>
      </c>
      <c r="V19" s="85">
        <f>Registro_Datos!W31</f>
        <v>0</v>
      </c>
      <c r="W19" s="85">
        <f>Registro_Datos!X31</f>
        <v>0</v>
      </c>
      <c r="X19" s="84">
        <f>Registro_Datos!Y31</f>
        <v>0</v>
      </c>
      <c r="Y19" s="25" t="str">
        <f>IF(Registro_Datos!$U$3="Esc 1",
    IF((COUNTIFS(E19:W19,1, $E$6:$W$6,"Prioridad 1") + COUNTIFS(E19:W19,1, $E$6:$W$6, "Prioridad 2")/2 + COUNTIFS(E19:W19,1,$E$6:$W$6, "Prioridad 3")/3)&gt;=1,
        "Predio Rechazado",
        "Predio Aprobado"),
    IF(Registro_Datos!$U$3="Esc 2",
        IF((COUNTIFS(E19:W19,1, $E$6:$W$6,"Prioridad 1") + COUNTIFS(E19:W19,1, $E$6:$W$6, "Prioridad 2")/3 + COUNTIFS(E19:W19,1,$E$6:$W$6, "Prioridad 3")/4)&gt;=1,
            "Predio Rechazado",
            "Predio Aprobado")))</f>
        <v>Predio Aprobado</v>
      </c>
    </row>
    <row r="20" spans="1:25" s="5" customFormat="1" ht="24" customHeight="1" x14ac:dyDescent="0.25">
      <c r="A20" s="74" t="str">
        <f>Registro_Datos!B32</f>
        <v>13</v>
      </c>
      <c r="B20" s="30">
        <f>Registro_Datos!C32</f>
        <v>0</v>
      </c>
      <c r="C20" s="58" t="str">
        <f>IF(Registro_Datos!D32&lt;&gt;"",Registro_Datos!D32," ")</f>
        <v xml:space="preserve"> </v>
      </c>
      <c r="D20" s="57" t="str">
        <f>IF(Registro_Datos!E32&lt;&gt;"",Registro_Datos!E32,"")</f>
        <v/>
      </c>
      <c r="E20" s="85">
        <f>Registro_Datos!F32</f>
        <v>0</v>
      </c>
      <c r="F20" s="85">
        <f>Registro_Datos!G32</f>
        <v>0</v>
      </c>
      <c r="G20" s="85">
        <f>Registro_Datos!H32</f>
        <v>0</v>
      </c>
      <c r="H20" s="85">
        <f>Registro_Datos!I32</f>
        <v>0</v>
      </c>
      <c r="I20" s="85">
        <f>Registro_Datos!J32</f>
        <v>0</v>
      </c>
      <c r="J20" s="85">
        <f>Registro_Datos!K32</f>
        <v>0</v>
      </c>
      <c r="K20" s="85">
        <f>Registro_Datos!L32</f>
        <v>0</v>
      </c>
      <c r="L20" s="85">
        <f>Registro_Datos!M32</f>
        <v>0</v>
      </c>
      <c r="M20" s="85">
        <f>Registro_Datos!N32</f>
        <v>0</v>
      </c>
      <c r="N20" s="85">
        <f>Registro_Datos!O32</f>
        <v>0</v>
      </c>
      <c r="O20" s="85">
        <f>Registro_Datos!P32</f>
        <v>0</v>
      </c>
      <c r="P20" s="85">
        <f>Registro_Datos!Q32</f>
        <v>0</v>
      </c>
      <c r="Q20" s="85">
        <f>Registro_Datos!R32</f>
        <v>0</v>
      </c>
      <c r="R20" s="85">
        <f>Registro_Datos!S32</f>
        <v>0</v>
      </c>
      <c r="S20" s="85">
        <f>Registro_Datos!T32</f>
        <v>0</v>
      </c>
      <c r="T20" s="85">
        <f>Registro_Datos!U32</f>
        <v>0</v>
      </c>
      <c r="U20" s="85">
        <f>Registro_Datos!V32</f>
        <v>0</v>
      </c>
      <c r="V20" s="85">
        <f>Registro_Datos!W32</f>
        <v>0</v>
      </c>
      <c r="W20" s="85">
        <f>Registro_Datos!X32</f>
        <v>0</v>
      </c>
      <c r="X20" s="84">
        <f>Registro_Datos!Y32</f>
        <v>0</v>
      </c>
      <c r="Y20" s="25" t="str">
        <f>IF(Registro_Datos!$U$3="Esc 1",
    IF((COUNTIFS(E20:W20,1, $E$6:$W$6,"Prioridad 1") + COUNTIFS(E20:W20,1, $E$6:$W$6, "Prioridad 2")/2 + COUNTIFS(E20:W20,1,$E$6:$W$6, "Prioridad 3")/3)&gt;=1,
        "Predio Rechazado",
        "Predio Aprobado"),
    IF(Registro_Datos!$U$3="Esc 2",
        IF((COUNTIFS(E20:W20,1, $E$6:$W$6,"Prioridad 1") + COUNTIFS(E20:W20,1, $E$6:$W$6, "Prioridad 2")/3 + COUNTIFS(E20:W20,1,$E$6:$W$6, "Prioridad 3")/4)&gt;=1,
            "Predio Rechazado",
            "Predio Aprobado")))</f>
        <v>Predio Aprobado</v>
      </c>
    </row>
    <row r="21" spans="1:25" s="5" customFormat="1" ht="24" customHeight="1" x14ac:dyDescent="0.25">
      <c r="A21" s="74" t="str">
        <f>Registro_Datos!B33</f>
        <v>14</v>
      </c>
      <c r="B21" s="30">
        <f>Registro_Datos!C33</f>
        <v>0</v>
      </c>
      <c r="C21" s="58" t="str">
        <f>IF(Registro_Datos!D33&lt;&gt;"",Registro_Datos!D33," ")</f>
        <v xml:space="preserve"> </v>
      </c>
      <c r="D21" s="57" t="str">
        <f>IF(Registro_Datos!E33&lt;&gt;"",Registro_Datos!E33,"")</f>
        <v/>
      </c>
      <c r="E21" s="85">
        <f>Registro_Datos!F33</f>
        <v>0</v>
      </c>
      <c r="F21" s="85">
        <f>Registro_Datos!G33</f>
        <v>0</v>
      </c>
      <c r="G21" s="85">
        <f>Registro_Datos!H33</f>
        <v>0</v>
      </c>
      <c r="H21" s="85">
        <f>Registro_Datos!I33</f>
        <v>0</v>
      </c>
      <c r="I21" s="85">
        <f>Registro_Datos!J33</f>
        <v>0</v>
      </c>
      <c r="J21" s="85">
        <f>Registro_Datos!K33</f>
        <v>0</v>
      </c>
      <c r="K21" s="85">
        <f>Registro_Datos!L33</f>
        <v>0</v>
      </c>
      <c r="L21" s="85">
        <f>Registro_Datos!M33</f>
        <v>0</v>
      </c>
      <c r="M21" s="85">
        <f>Registro_Datos!N33</f>
        <v>0</v>
      </c>
      <c r="N21" s="85">
        <f>Registro_Datos!O33</f>
        <v>0</v>
      </c>
      <c r="O21" s="85">
        <f>Registro_Datos!P33</f>
        <v>0</v>
      </c>
      <c r="P21" s="85">
        <f>Registro_Datos!Q33</f>
        <v>0</v>
      </c>
      <c r="Q21" s="85">
        <f>Registro_Datos!R33</f>
        <v>0</v>
      </c>
      <c r="R21" s="85">
        <f>Registro_Datos!S33</f>
        <v>0</v>
      </c>
      <c r="S21" s="85">
        <f>Registro_Datos!T33</f>
        <v>0</v>
      </c>
      <c r="T21" s="85">
        <f>Registro_Datos!U33</f>
        <v>0</v>
      </c>
      <c r="U21" s="85">
        <f>Registro_Datos!V33</f>
        <v>0</v>
      </c>
      <c r="V21" s="85">
        <f>Registro_Datos!W33</f>
        <v>0</v>
      </c>
      <c r="W21" s="85">
        <f>Registro_Datos!X33</f>
        <v>0</v>
      </c>
      <c r="X21" s="84">
        <f>Registro_Datos!Y33</f>
        <v>0</v>
      </c>
      <c r="Y21" s="25" t="str">
        <f>IF(Registro_Datos!$U$3="Esc 1",
    IF((COUNTIFS(E21:W21,1, $E$6:$W$6,"Prioridad 1") + COUNTIFS(E21:W21,1, $E$6:$W$6, "Prioridad 2")/2 + COUNTIFS(E21:W21,1,$E$6:$W$6, "Prioridad 3")/3)&gt;=1,
        "Predio Rechazado",
        "Predio Aprobado"),
    IF(Registro_Datos!$U$3="Esc 2",
        IF((COUNTIFS(E21:W21,1, $E$6:$W$6,"Prioridad 1") + COUNTIFS(E21:W21,1, $E$6:$W$6, "Prioridad 2")/3 + COUNTIFS(E21:W21,1,$E$6:$W$6, "Prioridad 3")/4)&gt;=1,
            "Predio Rechazado",
            "Predio Aprobado")))</f>
        <v>Predio Aprobado</v>
      </c>
    </row>
    <row r="22" spans="1:25" s="5" customFormat="1" ht="24" customHeight="1" x14ac:dyDescent="0.25">
      <c r="A22" s="74" t="str">
        <f>Registro_Datos!B34</f>
        <v>15</v>
      </c>
      <c r="B22" s="30">
        <f>Registro_Datos!C34</f>
        <v>0</v>
      </c>
      <c r="C22" s="58" t="str">
        <f>IF(Registro_Datos!D34&lt;&gt;"",Registro_Datos!D34," ")</f>
        <v xml:space="preserve"> </v>
      </c>
      <c r="D22" s="57" t="str">
        <f>IF(Registro_Datos!E34&lt;&gt;"",Registro_Datos!E34,"")</f>
        <v/>
      </c>
      <c r="E22" s="85">
        <f>Registro_Datos!F34</f>
        <v>0</v>
      </c>
      <c r="F22" s="85">
        <f>Registro_Datos!G34</f>
        <v>0</v>
      </c>
      <c r="G22" s="85">
        <f>Registro_Datos!H34</f>
        <v>0</v>
      </c>
      <c r="H22" s="85">
        <f>Registro_Datos!I34</f>
        <v>0</v>
      </c>
      <c r="I22" s="85">
        <f>Registro_Datos!J34</f>
        <v>0</v>
      </c>
      <c r="J22" s="85">
        <f>Registro_Datos!K34</f>
        <v>0</v>
      </c>
      <c r="K22" s="85">
        <f>Registro_Datos!L34</f>
        <v>0</v>
      </c>
      <c r="L22" s="85">
        <f>Registro_Datos!M34</f>
        <v>0</v>
      </c>
      <c r="M22" s="85">
        <f>Registro_Datos!N34</f>
        <v>0</v>
      </c>
      <c r="N22" s="85">
        <f>Registro_Datos!O34</f>
        <v>0</v>
      </c>
      <c r="O22" s="85">
        <f>Registro_Datos!P34</f>
        <v>0</v>
      </c>
      <c r="P22" s="85">
        <f>Registro_Datos!Q34</f>
        <v>0</v>
      </c>
      <c r="Q22" s="85">
        <f>Registro_Datos!R34</f>
        <v>0</v>
      </c>
      <c r="R22" s="85">
        <f>Registro_Datos!S34</f>
        <v>0</v>
      </c>
      <c r="S22" s="85">
        <f>Registro_Datos!T34</f>
        <v>0</v>
      </c>
      <c r="T22" s="85">
        <f>Registro_Datos!U34</f>
        <v>0</v>
      </c>
      <c r="U22" s="85">
        <f>Registro_Datos!V34</f>
        <v>0</v>
      </c>
      <c r="V22" s="85">
        <f>Registro_Datos!W34</f>
        <v>0</v>
      </c>
      <c r="W22" s="85">
        <f>Registro_Datos!X34</f>
        <v>0</v>
      </c>
      <c r="X22" s="84">
        <f>Registro_Datos!Y34</f>
        <v>0</v>
      </c>
      <c r="Y22" s="25" t="str">
        <f>IF(Registro_Datos!$U$3="Esc 1",
    IF((COUNTIFS(E22:W22,1, $E$6:$W$6,"Prioridad 1") + COUNTIFS(E22:W22,1, $E$6:$W$6, "Prioridad 2")/2 + COUNTIFS(E22:W22,1,$E$6:$W$6, "Prioridad 3")/3)&gt;=1,
        "Predio Rechazado",
        "Predio Aprobado"),
    IF(Registro_Datos!$U$3="Esc 2",
        IF((COUNTIFS(E22:W22,1, $E$6:$W$6,"Prioridad 1") + COUNTIFS(E22:W22,1, $E$6:$W$6, "Prioridad 2")/3 + COUNTIFS(E22:W22,1,$E$6:$W$6, "Prioridad 3")/4)&gt;=1,
            "Predio Rechazado",
            "Predio Aprobado")))</f>
        <v>Predio Aprobado</v>
      </c>
    </row>
    <row r="23" spans="1:25" s="5" customFormat="1" ht="24" customHeight="1" x14ac:dyDescent="0.25">
      <c r="A23" s="74" t="str">
        <f>Registro_Datos!B35</f>
        <v>16</v>
      </c>
      <c r="B23" s="30">
        <f>Registro_Datos!C35</f>
        <v>0</v>
      </c>
      <c r="C23" s="58" t="str">
        <f>IF(Registro_Datos!D35&lt;&gt;"",Registro_Datos!D35," ")</f>
        <v xml:space="preserve"> </v>
      </c>
      <c r="D23" s="57" t="str">
        <f>IF(Registro_Datos!E35&lt;&gt;"",Registro_Datos!E35,"")</f>
        <v/>
      </c>
      <c r="E23" s="85">
        <f>Registro_Datos!F35</f>
        <v>0</v>
      </c>
      <c r="F23" s="85">
        <f>Registro_Datos!G35</f>
        <v>0</v>
      </c>
      <c r="G23" s="85">
        <f>Registro_Datos!H35</f>
        <v>0</v>
      </c>
      <c r="H23" s="85">
        <f>Registro_Datos!I35</f>
        <v>0</v>
      </c>
      <c r="I23" s="85">
        <f>Registro_Datos!J35</f>
        <v>0</v>
      </c>
      <c r="J23" s="85">
        <f>Registro_Datos!K35</f>
        <v>0</v>
      </c>
      <c r="K23" s="85">
        <f>Registro_Datos!L35</f>
        <v>0</v>
      </c>
      <c r="L23" s="85">
        <f>Registro_Datos!M35</f>
        <v>0</v>
      </c>
      <c r="M23" s="85">
        <f>Registro_Datos!N35</f>
        <v>0</v>
      </c>
      <c r="N23" s="85">
        <f>Registro_Datos!O35</f>
        <v>0</v>
      </c>
      <c r="O23" s="85">
        <f>Registro_Datos!P35</f>
        <v>0</v>
      </c>
      <c r="P23" s="85">
        <f>Registro_Datos!Q35</f>
        <v>0</v>
      </c>
      <c r="Q23" s="85">
        <f>Registro_Datos!R35</f>
        <v>0</v>
      </c>
      <c r="R23" s="85">
        <f>Registro_Datos!S35</f>
        <v>0</v>
      </c>
      <c r="S23" s="85">
        <f>Registro_Datos!T35</f>
        <v>0</v>
      </c>
      <c r="T23" s="85">
        <f>Registro_Datos!U35</f>
        <v>0</v>
      </c>
      <c r="U23" s="85">
        <f>Registro_Datos!V35</f>
        <v>0</v>
      </c>
      <c r="V23" s="85">
        <f>Registro_Datos!W35</f>
        <v>0</v>
      </c>
      <c r="W23" s="85">
        <f>Registro_Datos!X35</f>
        <v>0</v>
      </c>
      <c r="X23" s="84">
        <f>Registro_Datos!Y35</f>
        <v>0</v>
      </c>
      <c r="Y23" s="25" t="str">
        <f>IF(Registro_Datos!$U$3="Esc 1",
    IF((COUNTIFS(E23:W23,1, $E$6:$W$6,"Prioridad 1") + COUNTIFS(E23:W23,1, $E$6:$W$6, "Prioridad 2")/2 + COUNTIFS(E23:W23,1,$E$6:$W$6, "Prioridad 3")/3)&gt;=1,
        "Predio Rechazado",
        "Predio Aprobado"),
    IF(Registro_Datos!$U$3="Esc 2",
        IF((COUNTIFS(E23:W23,1, $E$6:$W$6,"Prioridad 1") + COUNTIFS(E23:W23,1, $E$6:$W$6, "Prioridad 2")/3 + COUNTIFS(E23:W23,1,$E$6:$W$6, "Prioridad 3")/4)&gt;=1,
            "Predio Rechazado",
            "Predio Aprobado")))</f>
        <v>Predio Aprobado</v>
      </c>
    </row>
    <row r="24" spans="1:25" s="5" customFormat="1" ht="24" customHeight="1" x14ac:dyDescent="0.25">
      <c r="A24" s="74" t="str">
        <f>Registro_Datos!B36</f>
        <v>17</v>
      </c>
      <c r="B24" s="30">
        <f>Registro_Datos!C36</f>
        <v>0</v>
      </c>
      <c r="C24" s="58" t="str">
        <f>IF(Registro_Datos!D36&lt;&gt;"",Registro_Datos!D36," ")</f>
        <v xml:space="preserve"> </v>
      </c>
      <c r="D24" s="57" t="str">
        <f>IF(Registro_Datos!E36&lt;&gt;"",Registro_Datos!E36,"")</f>
        <v/>
      </c>
      <c r="E24" s="85">
        <f>Registro_Datos!F36</f>
        <v>0</v>
      </c>
      <c r="F24" s="85">
        <f>Registro_Datos!G36</f>
        <v>0</v>
      </c>
      <c r="G24" s="85">
        <f>Registro_Datos!H36</f>
        <v>0</v>
      </c>
      <c r="H24" s="85">
        <f>Registro_Datos!I36</f>
        <v>0</v>
      </c>
      <c r="I24" s="85">
        <f>Registro_Datos!J36</f>
        <v>0</v>
      </c>
      <c r="J24" s="85">
        <f>Registro_Datos!K36</f>
        <v>0</v>
      </c>
      <c r="K24" s="85">
        <f>Registro_Datos!L36</f>
        <v>0</v>
      </c>
      <c r="L24" s="85">
        <f>Registro_Datos!M36</f>
        <v>0</v>
      </c>
      <c r="M24" s="85">
        <f>Registro_Datos!N36</f>
        <v>0</v>
      </c>
      <c r="N24" s="85">
        <f>Registro_Datos!O36</f>
        <v>0</v>
      </c>
      <c r="O24" s="85">
        <f>Registro_Datos!P36</f>
        <v>0</v>
      </c>
      <c r="P24" s="85">
        <f>Registro_Datos!Q36</f>
        <v>0</v>
      </c>
      <c r="Q24" s="85">
        <f>Registro_Datos!R36</f>
        <v>0</v>
      </c>
      <c r="R24" s="85">
        <f>Registro_Datos!S36</f>
        <v>0</v>
      </c>
      <c r="S24" s="85">
        <f>Registro_Datos!T36</f>
        <v>0</v>
      </c>
      <c r="T24" s="85">
        <f>Registro_Datos!U36</f>
        <v>0</v>
      </c>
      <c r="U24" s="85">
        <f>Registro_Datos!V36</f>
        <v>0</v>
      </c>
      <c r="V24" s="85">
        <f>Registro_Datos!W36</f>
        <v>0</v>
      </c>
      <c r="W24" s="85">
        <f>Registro_Datos!X36</f>
        <v>0</v>
      </c>
      <c r="X24" s="84">
        <f>Registro_Datos!Y36</f>
        <v>0</v>
      </c>
      <c r="Y24" s="25" t="str">
        <f>IF(Registro_Datos!$U$3="Esc 1",
    IF((COUNTIFS(E24:W24,1, $E$6:$W$6,"Prioridad 1") + COUNTIFS(E24:W24,1, $E$6:$W$6, "Prioridad 2")/2 + COUNTIFS(E24:W24,1,$E$6:$W$6, "Prioridad 3")/3)&gt;=1,
        "Predio Rechazado",
        "Predio Aprobado"),
    IF(Registro_Datos!$U$3="Esc 2",
        IF((COUNTIFS(E24:W24,1, $E$6:$W$6,"Prioridad 1") + COUNTIFS(E24:W24,1, $E$6:$W$6, "Prioridad 2")/3 + COUNTIFS(E24:W24,1,$E$6:$W$6, "Prioridad 3")/4)&gt;=1,
            "Predio Rechazado",
            "Predio Aprobado")))</f>
        <v>Predio Aprobado</v>
      </c>
    </row>
    <row r="25" spans="1:25" s="5" customFormat="1" ht="24" customHeight="1" x14ac:dyDescent="0.25">
      <c r="A25" s="74" t="str">
        <f>Registro_Datos!B37</f>
        <v>18</v>
      </c>
      <c r="B25" s="30">
        <f>Registro_Datos!C37</f>
        <v>0</v>
      </c>
      <c r="C25" s="58" t="str">
        <f>IF(Registro_Datos!D37&lt;&gt;"",Registro_Datos!D37," ")</f>
        <v xml:space="preserve"> </v>
      </c>
      <c r="D25" s="57" t="str">
        <f>IF(Registro_Datos!E37&lt;&gt;"",Registro_Datos!E37,"")</f>
        <v/>
      </c>
      <c r="E25" s="85">
        <f>Registro_Datos!F37</f>
        <v>0</v>
      </c>
      <c r="F25" s="85">
        <f>Registro_Datos!G37</f>
        <v>0</v>
      </c>
      <c r="G25" s="85">
        <f>Registro_Datos!H37</f>
        <v>0</v>
      </c>
      <c r="H25" s="85">
        <f>Registro_Datos!I37</f>
        <v>0</v>
      </c>
      <c r="I25" s="85">
        <f>Registro_Datos!J37</f>
        <v>0</v>
      </c>
      <c r="J25" s="85">
        <f>Registro_Datos!K37</f>
        <v>0</v>
      </c>
      <c r="K25" s="85">
        <f>Registro_Datos!L37</f>
        <v>0</v>
      </c>
      <c r="L25" s="85">
        <f>Registro_Datos!M37</f>
        <v>0</v>
      </c>
      <c r="M25" s="85">
        <f>Registro_Datos!N37</f>
        <v>0</v>
      </c>
      <c r="N25" s="85">
        <f>Registro_Datos!O37</f>
        <v>0</v>
      </c>
      <c r="O25" s="85">
        <f>Registro_Datos!P37</f>
        <v>0</v>
      </c>
      <c r="P25" s="85">
        <f>Registro_Datos!Q37</f>
        <v>0</v>
      </c>
      <c r="Q25" s="85">
        <f>Registro_Datos!R37</f>
        <v>0</v>
      </c>
      <c r="R25" s="85">
        <f>Registro_Datos!S37</f>
        <v>0</v>
      </c>
      <c r="S25" s="85">
        <f>Registro_Datos!T37</f>
        <v>0</v>
      </c>
      <c r="T25" s="85">
        <f>Registro_Datos!U37</f>
        <v>0</v>
      </c>
      <c r="U25" s="85">
        <f>Registro_Datos!V37</f>
        <v>0</v>
      </c>
      <c r="V25" s="85">
        <f>Registro_Datos!W37</f>
        <v>0</v>
      </c>
      <c r="W25" s="85">
        <f>Registro_Datos!X37</f>
        <v>0</v>
      </c>
      <c r="X25" s="84">
        <f>Registro_Datos!Y37</f>
        <v>0</v>
      </c>
      <c r="Y25" s="25" t="str">
        <f>IF(Registro_Datos!$U$3="Esc 1",
    IF((COUNTIFS(E25:W25,1, $E$6:$W$6,"Prioridad 1") + COUNTIFS(E25:W25,1, $E$6:$W$6, "Prioridad 2")/2 + COUNTIFS(E25:W25,1,$E$6:$W$6, "Prioridad 3")/3)&gt;=1,
        "Predio Rechazado",
        "Predio Aprobado"),
    IF(Registro_Datos!$U$3="Esc 2",
        IF((COUNTIFS(E25:W25,1, $E$6:$W$6,"Prioridad 1") + COUNTIFS(E25:W25,1, $E$6:$W$6, "Prioridad 2")/3 + COUNTIFS(E25:W25,1,$E$6:$W$6, "Prioridad 3")/4)&gt;=1,
            "Predio Rechazado",
            "Predio Aprobado")))</f>
        <v>Predio Aprobado</v>
      </c>
    </row>
    <row r="26" spans="1:25" s="5" customFormat="1" ht="24" customHeight="1" x14ac:dyDescent="0.25">
      <c r="A26" s="74" t="str">
        <f>Registro_Datos!B38</f>
        <v>19</v>
      </c>
      <c r="B26" s="30">
        <f>Registro_Datos!C38</f>
        <v>0</v>
      </c>
      <c r="C26" s="58"/>
      <c r="D26" s="57" t="str">
        <f>IF(Registro_Datos!E38&lt;&gt;"",Registro_Datos!E38,"")</f>
        <v/>
      </c>
      <c r="E26" s="85">
        <f>Registro_Datos!F38</f>
        <v>0</v>
      </c>
      <c r="F26" s="85">
        <f>Registro_Datos!G38</f>
        <v>0</v>
      </c>
      <c r="G26" s="85">
        <f>Registro_Datos!H38</f>
        <v>0</v>
      </c>
      <c r="H26" s="85">
        <f>Registro_Datos!I38</f>
        <v>0</v>
      </c>
      <c r="I26" s="85">
        <f>Registro_Datos!J38</f>
        <v>0</v>
      </c>
      <c r="J26" s="85">
        <f>Registro_Datos!K38</f>
        <v>0</v>
      </c>
      <c r="K26" s="85">
        <f>Registro_Datos!L38</f>
        <v>0</v>
      </c>
      <c r="L26" s="85">
        <f>Registro_Datos!M38</f>
        <v>0</v>
      </c>
      <c r="M26" s="85">
        <f>Registro_Datos!N38</f>
        <v>0</v>
      </c>
      <c r="N26" s="85">
        <f>Registro_Datos!O38</f>
        <v>0</v>
      </c>
      <c r="O26" s="85">
        <f>Registro_Datos!P38</f>
        <v>0</v>
      </c>
      <c r="P26" s="85">
        <f>Registro_Datos!Q38</f>
        <v>0</v>
      </c>
      <c r="Q26" s="85">
        <f>Registro_Datos!R38</f>
        <v>0</v>
      </c>
      <c r="R26" s="85">
        <f>Registro_Datos!S38</f>
        <v>0</v>
      </c>
      <c r="S26" s="85">
        <f>Registro_Datos!T38</f>
        <v>0</v>
      </c>
      <c r="T26" s="85">
        <f>Registro_Datos!U38</f>
        <v>0</v>
      </c>
      <c r="U26" s="85">
        <f>Registro_Datos!V38</f>
        <v>0</v>
      </c>
      <c r="V26" s="85">
        <f>Registro_Datos!W38</f>
        <v>0</v>
      </c>
      <c r="W26" s="85">
        <f>Registro_Datos!X38</f>
        <v>0</v>
      </c>
      <c r="X26" s="84">
        <f>Registro_Datos!Y38</f>
        <v>0</v>
      </c>
      <c r="Y26" s="25" t="str">
        <f>IF(Registro_Datos!$U$3="Esc 1",
    IF((COUNTIFS(E26:W26,1, $E$6:$W$6,"Prioridad 1") + COUNTIFS(E26:W26,1, $E$6:$W$6, "Prioridad 2")/2 + COUNTIFS(E26:W26,1,$E$6:$W$6, "Prioridad 3")/3)&gt;=1,
        "Predio Rechazado",
        "Predio Aprobado"),
    IF(Registro_Datos!$U$3="Esc 2",
        IF((COUNTIFS(E26:W26,1, $E$6:$W$6,"Prioridad 1") + COUNTIFS(E26:W26,1, $E$6:$W$6, "Prioridad 2")/3 + COUNTIFS(E26:W26,1,$E$6:$W$6, "Prioridad 3")/4)&gt;=1,
            "Predio Rechazado",
            "Predio Aprobado")))</f>
        <v>Predio Aprobado</v>
      </c>
    </row>
    <row r="27" spans="1:25" s="5" customFormat="1" ht="24" customHeight="1" x14ac:dyDescent="0.25">
      <c r="A27" s="74" t="str">
        <f>Registro_Datos!B39</f>
        <v>20</v>
      </c>
      <c r="B27" s="30">
        <f>Registro_Datos!C39</f>
        <v>0</v>
      </c>
      <c r="C27" s="58" t="str">
        <f>IF(Registro_Datos!D39&lt;&gt;"",Registro_Datos!D39," ")</f>
        <v xml:space="preserve"> </v>
      </c>
      <c r="D27" s="57" t="str">
        <f>IF(Registro_Datos!E39&lt;&gt;"",Registro_Datos!E39,"")</f>
        <v/>
      </c>
      <c r="E27" s="85">
        <f>Registro_Datos!F39</f>
        <v>0</v>
      </c>
      <c r="F27" s="85">
        <f>Registro_Datos!G39</f>
        <v>0</v>
      </c>
      <c r="G27" s="85">
        <f>Registro_Datos!H39</f>
        <v>0</v>
      </c>
      <c r="H27" s="85">
        <f>Registro_Datos!I39</f>
        <v>0</v>
      </c>
      <c r="I27" s="85">
        <f>Registro_Datos!J39</f>
        <v>0</v>
      </c>
      <c r="J27" s="85">
        <f>Registro_Datos!K39</f>
        <v>0</v>
      </c>
      <c r="K27" s="85">
        <f>Registro_Datos!L39</f>
        <v>0</v>
      </c>
      <c r="L27" s="85">
        <f>Registro_Datos!M39</f>
        <v>0</v>
      </c>
      <c r="M27" s="85">
        <f>Registro_Datos!N39</f>
        <v>0</v>
      </c>
      <c r="N27" s="85">
        <f>Registro_Datos!O39</f>
        <v>0</v>
      </c>
      <c r="O27" s="85">
        <f>Registro_Datos!P39</f>
        <v>0</v>
      </c>
      <c r="P27" s="85">
        <f>Registro_Datos!Q39</f>
        <v>0</v>
      </c>
      <c r="Q27" s="85">
        <f>Registro_Datos!R39</f>
        <v>0</v>
      </c>
      <c r="R27" s="85">
        <f>Registro_Datos!S39</f>
        <v>0</v>
      </c>
      <c r="S27" s="85">
        <f>Registro_Datos!T39</f>
        <v>0</v>
      </c>
      <c r="T27" s="85">
        <f>Registro_Datos!U39</f>
        <v>0</v>
      </c>
      <c r="U27" s="85">
        <f>Registro_Datos!V39</f>
        <v>0</v>
      </c>
      <c r="V27" s="85">
        <f>Registro_Datos!W39</f>
        <v>0</v>
      </c>
      <c r="W27" s="85">
        <f>Registro_Datos!X39</f>
        <v>0</v>
      </c>
      <c r="X27" s="84">
        <f>Registro_Datos!Y39</f>
        <v>0</v>
      </c>
      <c r="Y27" s="25" t="str">
        <f>IF(Registro_Datos!$U$3="Esc 1",
    IF((COUNTIFS(E27:W27,1, $E$6:$W$6,"Prioridad 1") + COUNTIFS(E27:W27,1, $E$6:$W$6, "Prioridad 2")/2 + COUNTIFS(E27:W27,1,$E$6:$W$6, "Prioridad 3")/3)&gt;=1,
        "Predio Rechazado",
        "Predio Aprobado"),
    IF(Registro_Datos!$U$3="Esc 2",
        IF((COUNTIFS(E27:W27,1, $E$6:$W$6,"Prioridad 1") + COUNTIFS(E27:W27,1, $E$6:$W$6, "Prioridad 2")/3 + COUNTIFS(E27:W27,1,$E$6:$W$6, "Prioridad 3")/4)&gt;=1,
            "Predio Rechazado",
            "Predio Aprobado")))</f>
        <v>Predio Aprobado</v>
      </c>
    </row>
    <row r="28" spans="1:25" s="5" customFormat="1" ht="24" customHeight="1" x14ac:dyDescent="0.25">
      <c r="A28" s="74" t="str">
        <f>Registro_Datos!B40</f>
        <v>21</v>
      </c>
      <c r="B28" s="30">
        <f>Registro_Datos!C40</f>
        <v>0</v>
      </c>
      <c r="C28" s="58" t="str">
        <f>IF(Registro_Datos!D40&lt;&gt;"",Registro_Datos!D40," ")</f>
        <v xml:space="preserve"> </v>
      </c>
      <c r="D28" s="57" t="str">
        <f>IF(Registro_Datos!E40&lt;&gt;"",Registro_Datos!E40,"")</f>
        <v/>
      </c>
      <c r="E28" s="85">
        <f>Registro_Datos!F40</f>
        <v>0</v>
      </c>
      <c r="F28" s="85">
        <f>Registro_Datos!G40</f>
        <v>0</v>
      </c>
      <c r="G28" s="85">
        <f>Registro_Datos!H40</f>
        <v>0</v>
      </c>
      <c r="H28" s="85">
        <f>Registro_Datos!I40</f>
        <v>0</v>
      </c>
      <c r="I28" s="85">
        <f>Registro_Datos!J40</f>
        <v>0</v>
      </c>
      <c r="J28" s="85">
        <f>Registro_Datos!K40</f>
        <v>0</v>
      </c>
      <c r="K28" s="85">
        <f>Registro_Datos!L40</f>
        <v>0</v>
      </c>
      <c r="L28" s="85">
        <f>Registro_Datos!M40</f>
        <v>0</v>
      </c>
      <c r="M28" s="85">
        <f>Registro_Datos!N40</f>
        <v>0</v>
      </c>
      <c r="N28" s="85">
        <f>Registro_Datos!O40</f>
        <v>0</v>
      </c>
      <c r="O28" s="85">
        <f>Registro_Datos!P40</f>
        <v>0</v>
      </c>
      <c r="P28" s="85">
        <f>Registro_Datos!Q40</f>
        <v>0</v>
      </c>
      <c r="Q28" s="85">
        <f>Registro_Datos!R40</f>
        <v>0</v>
      </c>
      <c r="R28" s="85">
        <f>Registro_Datos!S40</f>
        <v>0</v>
      </c>
      <c r="S28" s="85">
        <f>Registro_Datos!T40</f>
        <v>0</v>
      </c>
      <c r="T28" s="85">
        <f>Registro_Datos!U40</f>
        <v>0</v>
      </c>
      <c r="U28" s="85">
        <f>Registro_Datos!V40</f>
        <v>0</v>
      </c>
      <c r="V28" s="85">
        <f>Registro_Datos!W40</f>
        <v>0</v>
      </c>
      <c r="W28" s="85">
        <f>Registro_Datos!X40</f>
        <v>0</v>
      </c>
      <c r="X28" s="84">
        <f>Registro_Datos!Y40</f>
        <v>0</v>
      </c>
      <c r="Y28" s="25" t="str">
        <f>IF(Registro_Datos!$U$3="Esc 1",
    IF((COUNTIFS(E28:W28,1, $E$6:$W$6,"Prioridad 1") + COUNTIFS(E28:W28,1, $E$6:$W$6, "Prioridad 2")/2 + COUNTIFS(E28:W28,1,$E$6:$W$6, "Prioridad 3")/3)&gt;=1,
        "Predio Rechazado",
        "Predio Aprobado"),
    IF(Registro_Datos!$U$3="Esc 2",
        IF((COUNTIFS(E28:W28,1, $E$6:$W$6,"Prioridad 1") + COUNTIFS(E28:W28,1, $E$6:$W$6, "Prioridad 2")/3 + COUNTIFS(E28:W28,1,$E$6:$W$6, "Prioridad 3")/4)&gt;=1,
            "Predio Rechazado",
            "Predio Aprobado")))</f>
        <v>Predio Aprobado</v>
      </c>
    </row>
    <row r="29" spans="1:25" s="5" customFormat="1" ht="24" customHeight="1" x14ac:dyDescent="0.25">
      <c r="A29" s="74" t="str">
        <f>Registro_Datos!B41</f>
        <v>22</v>
      </c>
      <c r="B29" s="30">
        <f>Registro_Datos!C41</f>
        <v>0</v>
      </c>
      <c r="C29" s="58" t="str">
        <f>IF(Registro_Datos!D41&lt;&gt;"",Registro_Datos!D41," ")</f>
        <v xml:space="preserve"> </v>
      </c>
      <c r="D29" s="57" t="str">
        <f>IF(Registro_Datos!E41&lt;&gt;"",Registro_Datos!E41,"")</f>
        <v/>
      </c>
      <c r="E29" s="85">
        <f>Registro_Datos!F41</f>
        <v>0</v>
      </c>
      <c r="F29" s="85">
        <f>Registro_Datos!G41</f>
        <v>0</v>
      </c>
      <c r="G29" s="85">
        <f>Registro_Datos!H41</f>
        <v>0</v>
      </c>
      <c r="H29" s="85">
        <f>Registro_Datos!I41</f>
        <v>0</v>
      </c>
      <c r="I29" s="85">
        <f>Registro_Datos!J41</f>
        <v>0</v>
      </c>
      <c r="J29" s="85">
        <f>Registro_Datos!K41</f>
        <v>0</v>
      </c>
      <c r="K29" s="85">
        <f>Registro_Datos!L41</f>
        <v>0</v>
      </c>
      <c r="L29" s="85">
        <f>Registro_Datos!M41</f>
        <v>0</v>
      </c>
      <c r="M29" s="85">
        <f>Registro_Datos!N41</f>
        <v>0</v>
      </c>
      <c r="N29" s="85">
        <f>Registro_Datos!O41</f>
        <v>0</v>
      </c>
      <c r="O29" s="85">
        <f>Registro_Datos!P41</f>
        <v>0</v>
      </c>
      <c r="P29" s="85">
        <f>Registro_Datos!Q41</f>
        <v>0</v>
      </c>
      <c r="Q29" s="85">
        <f>Registro_Datos!R41</f>
        <v>0</v>
      </c>
      <c r="R29" s="85">
        <f>Registro_Datos!S41</f>
        <v>0</v>
      </c>
      <c r="S29" s="85">
        <f>Registro_Datos!T41</f>
        <v>0</v>
      </c>
      <c r="T29" s="85">
        <f>Registro_Datos!U41</f>
        <v>0</v>
      </c>
      <c r="U29" s="85">
        <f>Registro_Datos!V41</f>
        <v>0</v>
      </c>
      <c r="V29" s="85">
        <f>Registro_Datos!W41</f>
        <v>0</v>
      </c>
      <c r="W29" s="85">
        <f>Registro_Datos!X41</f>
        <v>0</v>
      </c>
      <c r="X29" s="84">
        <f>Registro_Datos!Y41</f>
        <v>0</v>
      </c>
      <c r="Y29" s="25" t="str">
        <f>IF(Registro_Datos!$U$3="Esc 1",
    IF((COUNTIFS(E29:W29,1, $E$6:$W$6,"Prioridad 1") + COUNTIFS(E29:W29,1, $E$6:$W$6, "Prioridad 2")/2 + COUNTIFS(E29:W29,1,$E$6:$W$6, "Prioridad 3")/3)&gt;=1,
        "Predio Rechazado",
        "Predio Aprobado"),
    IF(Registro_Datos!$U$3="Esc 2",
        IF((COUNTIFS(E29:W29,1, $E$6:$W$6,"Prioridad 1") + COUNTIFS(E29:W29,1, $E$6:$W$6, "Prioridad 2")/3 + COUNTIFS(E29:W29,1,$E$6:$W$6, "Prioridad 3")/4)&gt;=1,
            "Predio Rechazado",
            "Predio Aprobado")))</f>
        <v>Predio Aprobado</v>
      </c>
    </row>
    <row r="30" spans="1:25" s="5" customFormat="1" ht="24" customHeight="1" x14ac:dyDescent="0.25">
      <c r="A30" s="74" t="str">
        <f>Registro_Datos!B42</f>
        <v>23</v>
      </c>
      <c r="B30" s="30">
        <f>Registro_Datos!C42</f>
        <v>0</v>
      </c>
      <c r="C30" s="58" t="str">
        <f>IF(Registro_Datos!D42&lt;&gt;"",Registro_Datos!D42," ")</f>
        <v xml:space="preserve"> </v>
      </c>
      <c r="D30" s="57" t="str">
        <f>IF(Registro_Datos!E42&lt;&gt;"",Registro_Datos!E42,"")</f>
        <v/>
      </c>
      <c r="E30" s="85">
        <f>Registro_Datos!F42</f>
        <v>0</v>
      </c>
      <c r="F30" s="85">
        <f>Registro_Datos!G42</f>
        <v>0</v>
      </c>
      <c r="G30" s="85">
        <f>Registro_Datos!H42</f>
        <v>0</v>
      </c>
      <c r="H30" s="85">
        <f>Registro_Datos!I42</f>
        <v>0</v>
      </c>
      <c r="I30" s="85">
        <f>Registro_Datos!J42</f>
        <v>0</v>
      </c>
      <c r="J30" s="85">
        <f>Registro_Datos!K42</f>
        <v>0</v>
      </c>
      <c r="K30" s="85">
        <f>Registro_Datos!L42</f>
        <v>0</v>
      </c>
      <c r="L30" s="85">
        <f>Registro_Datos!M42</f>
        <v>0</v>
      </c>
      <c r="M30" s="85">
        <f>Registro_Datos!N42</f>
        <v>0</v>
      </c>
      <c r="N30" s="85">
        <f>Registro_Datos!O42</f>
        <v>0</v>
      </c>
      <c r="O30" s="85">
        <f>Registro_Datos!P42</f>
        <v>0</v>
      </c>
      <c r="P30" s="85">
        <f>Registro_Datos!Q42</f>
        <v>0</v>
      </c>
      <c r="Q30" s="85">
        <f>Registro_Datos!R42</f>
        <v>0</v>
      </c>
      <c r="R30" s="85">
        <f>Registro_Datos!S42</f>
        <v>0</v>
      </c>
      <c r="S30" s="85">
        <f>Registro_Datos!T42</f>
        <v>0</v>
      </c>
      <c r="T30" s="85">
        <f>Registro_Datos!U42</f>
        <v>0</v>
      </c>
      <c r="U30" s="85">
        <f>Registro_Datos!V42</f>
        <v>0</v>
      </c>
      <c r="V30" s="85">
        <f>Registro_Datos!W42</f>
        <v>0</v>
      </c>
      <c r="W30" s="85">
        <f>Registro_Datos!X42</f>
        <v>0</v>
      </c>
      <c r="X30" s="84">
        <f>Registro_Datos!Y42</f>
        <v>0</v>
      </c>
      <c r="Y30" s="25" t="str">
        <f>IF(Registro_Datos!$U$3="Esc 1",
    IF((COUNTIFS(E30:W30,1, $E$6:$W$6,"Prioridad 1") + COUNTIFS(E30:W30,1, $E$6:$W$6, "Prioridad 2")/2 + COUNTIFS(E30:W30,1,$E$6:$W$6, "Prioridad 3")/3)&gt;=1,
        "Predio Rechazado",
        "Predio Aprobado"),
    IF(Registro_Datos!$U$3="Esc 2",
        IF((COUNTIFS(E30:W30,1, $E$6:$W$6,"Prioridad 1") + COUNTIFS(E30:W30,1, $E$6:$W$6, "Prioridad 2")/3 + COUNTIFS(E30:W30,1,$E$6:$W$6, "Prioridad 3")/4)&gt;=1,
            "Predio Rechazado",
            "Predio Aprobado")))</f>
        <v>Predio Aprobado</v>
      </c>
    </row>
    <row r="31" spans="1:25" s="5" customFormat="1" ht="24" customHeight="1" x14ac:dyDescent="0.25">
      <c r="A31" s="74" t="str">
        <f>Registro_Datos!B43</f>
        <v>24</v>
      </c>
      <c r="B31" s="30">
        <f>Registro_Datos!C43</f>
        <v>0</v>
      </c>
      <c r="C31" s="58" t="str">
        <f>IF(Registro_Datos!D43&lt;&gt;"",Registro_Datos!D43," ")</f>
        <v xml:space="preserve"> </v>
      </c>
      <c r="D31" s="57" t="str">
        <f>IF(Registro_Datos!E43&lt;&gt;"",Registro_Datos!E43,"")</f>
        <v/>
      </c>
      <c r="E31" s="85">
        <f>Registro_Datos!F43</f>
        <v>0</v>
      </c>
      <c r="F31" s="85">
        <f>Registro_Datos!G43</f>
        <v>0</v>
      </c>
      <c r="G31" s="85">
        <f>Registro_Datos!H43</f>
        <v>0</v>
      </c>
      <c r="H31" s="85">
        <f>Registro_Datos!I43</f>
        <v>0</v>
      </c>
      <c r="I31" s="85">
        <f>Registro_Datos!J43</f>
        <v>0</v>
      </c>
      <c r="J31" s="85">
        <f>Registro_Datos!K43</f>
        <v>0</v>
      </c>
      <c r="K31" s="85">
        <f>Registro_Datos!L43</f>
        <v>0</v>
      </c>
      <c r="L31" s="85">
        <f>Registro_Datos!M43</f>
        <v>0</v>
      </c>
      <c r="M31" s="85">
        <f>Registro_Datos!N43</f>
        <v>0</v>
      </c>
      <c r="N31" s="85">
        <f>Registro_Datos!O43</f>
        <v>0</v>
      </c>
      <c r="O31" s="85">
        <f>Registro_Datos!P43</f>
        <v>0</v>
      </c>
      <c r="P31" s="85">
        <f>Registro_Datos!Q43</f>
        <v>0</v>
      </c>
      <c r="Q31" s="85">
        <f>Registro_Datos!R43</f>
        <v>0</v>
      </c>
      <c r="R31" s="85">
        <f>Registro_Datos!S43</f>
        <v>0</v>
      </c>
      <c r="S31" s="85">
        <f>Registro_Datos!T43</f>
        <v>0</v>
      </c>
      <c r="T31" s="85">
        <f>Registro_Datos!U43</f>
        <v>0</v>
      </c>
      <c r="U31" s="85">
        <f>Registro_Datos!V43</f>
        <v>0</v>
      </c>
      <c r="V31" s="85">
        <f>Registro_Datos!W43</f>
        <v>0</v>
      </c>
      <c r="W31" s="85">
        <f>Registro_Datos!X43</f>
        <v>0</v>
      </c>
      <c r="X31" s="84">
        <f>Registro_Datos!Y43</f>
        <v>0</v>
      </c>
      <c r="Y31" s="25" t="str">
        <f>IF(Registro_Datos!$U$3="Esc 1",
    IF((COUNTIFS(E31:W31,1, $E$6:$W$6,"Prioridad 1") + COUNTIFS(E31:W31,1, $E$6:$W$6, "Prioridad 2")/2 + COUNTIFS(E31:W31,1,$E$6:$W$6, "Prioridad 3")/3)&gt;=1,
        "Predio Rechazado",
        "Predio Aprobado"),
    IF(Registro_Datos!$U$3="Esc 2",
        IF((COUNTIFS(E31:W31,1, $E$6:$W$6,"Prioridad 1") + COUNTIFS(E31:W31,1, $E$6:$W$6, "Prioridad 2")/3 + COUNTIFS(E31:W31,1,$E$6:$W$6, "Prioridad 3")/4)&gt;=1,
            "Predio Rechazado",
            "Predio Aprobado")))</f>
        <v>Predio Aprobado</v>
      </c>
    </row>
    <row r="32" spans="1:25" s="5" customFormat="1" ht="24" customHeight="1" x14ac:dyDescent="0.25">
      <c r="A32" s="74" t="str">
        <f>Registro_Datos!B44</f>
        <v>25</v>
      </c>
      <c r="B32" s="30">
        <f>Registro_Datos!C44</f>
        <v>0</v>
      </c>
      <c r="C32" s="58" t="str">
        <f>IF(Registro_Datos!D44&lt;&gt;"",Registro_Datos!D44," ")</f>
        <v xml:space="preserve"> </v>
      </c>
      <c r="D32" s="57" t="str">
        <f>IF(Registro_Datos!E44&lt;&gt;"",Registro_Datos!E44,"")</f>
        <v/>
      </c>
      <c r="E32" s="85">
        <f>Registro_Datos!F44</f>
        <v>0</v>
      </c>
      <c r="F32" s="85">
        <f>Registro_Datos!G44</f>
        <v>0</v>
      </c>
      <c r="G32" s="85">
        <f>Registro_Datos!H44</f>
        <v>0</v>
      </c>
      <c r="H32" s="85">
        <f>Registro_Datos!I44</f>
        <v>0</v>
      </c>
      <c r="I32" s="85">
        <f>Registro_Datos!J44</f>
        <v>0</v>
      </c>
      <c r="J32" s="85">
        <f>Registro_Datos!K44</f>
        <v>0</v>
      </c>
      <c r="K32" s="85">
        <f>Registro_Datos!L44</f>
        <v>0</v>
      </c>
      <c r="L32" s="85">
        <f>Registro_Datos!M44</f>
        <v>0</v>
      </c>
      <c r="M32" s="85">
        <f>Registro_Datos!N44</f>
        <v>0</v>
      </c>
      <c r="N32" s="85">
        <f>Registro_Datos!O44</f>
        <v>0</v>
      </c>
      <c r="O32" s="85">
        <f>Registro_Datos!P44</f>
        <v>0</v>
      </c>
      <c r="P32" s="85">
        <f>Registro_Datos!Q44</f>
        <v>0</v>
      </c>
      <c r="Q32" s="85">
        <f>Registro_Datos!R44</f>
        <v>0</v>
      </c>
      <c r="R32" s="85">
        <f>Registro_Datos!S44</f>
        <v>0</v>
      </c>
      <c r="S32" s="85">
        <f>Registro_Datos!T44</f>
        <v>0</v>
      </c>
      <c r="T32" s="85">
        <f>Registro_Datos!U44</f>
        <v>0</v>
      </c>
      <c r="U32" s="85">
        <f>Registro_Datos!V44</f>
        <v>0</v>
      </c>
      <c r="V32" s="85">
        <f>Registro_Datos!W44</f>
        <v>0</v>
      </c>
      <c r="W32" s="85">
        <f>Registro_Datos!X44</f>
        <v>0</v>
      </c>
      <c r="X32" s="84">
        <f>Registro_Datos!Y44</f>
        <v>0</v>
      </c>
      <c r="Y32" s="25" t="str">
        <f>IF(Registro_Datos!$U$3="Esc 1",
    IF((COUNTIFS(E32:W32,1, $E$6:$W$6,"Prioridad 1") + COUNTIFS(E32:W32,1, $E$6:$W$6, "Prioridad 2")/2 + COUNTIFS(E32:W32,1,$E$6:$W$6, "Prioridad 3")/3)&gt;=1,
        "Predio Rechazado",
        "Predio Aprobado"),
    IF(Registro_Datos!$U$3="Esc 2",
        IF((COUNTIFS(E32:W32,1, $E$6:$W$6,"Prioridad 1") + COUNTIFS(E32:W32,1, $E$6:$W$6, "Prioridad 2")/3 + COUNTIFS(E32:W32,1,$E$6:$W$6, "Prioridad 3")/4)&gt;=1,
            "Predio Rechazado",
            "Predio Aprobado")))</f>
        <v>Predio Aprobado</v>
      </c>
    </row>
    <row r="33" spans="1:26" s="5" customFormat="1" ht="24" customHeight="1" x14ac:dyDescent="0.25">
      <c r="A33" s="74" t="str">
        <f>Registro_Datos!B45</f>
        <v>26</v>
      </c>
      <c r="B33" s="30">
        <f>Registro_Datos!C45</f>
        <v>0</v>
      </c>
      <c r="C33" s="58" t="str">
        <f>IF(Registro_Datos!D45&lt;&gt;"",Registro_Datos!D45," ")</f>
        <v xml:space="preserve"> </v>
      </c>
      <c r="D33" s="57" t="str">
        <f>IF(Registro_Datos!E45&lt;&gt;"",Registro_Datos!E45,"")</f>
        <v/>
      </c>
      <c r="E33" s="85">
        <f>Registro_Datos!F45</f>
        <v>0</v>
      </c>
      <c r="F33" s="85">
        <f>Registro_Datos!G45</f>
        <v>0</v>
      </c>
      <c r="G33" s="85">
        <f>Registro_Datos!H45</f>
        <v>0</v>
      </c>
      <c r="H33" s="85">
        <f>Registro_Datos!I45</f>
        <v>0</v>
      </c>
      <c r="I33" s="85">
        <f>Registro_Datos!J45</f>
        <v>0</v>
      </c>
      <c r="J33" s="85">
        <f>Registro_Datos!K45</f>
        <v>0</v>
      </c>
      <c r="K33" s="85">
        <f>Registro_Datos!L45</f>
        <v>0</v>
      </c>
      <c r="L33" s="85">
        <f>Registro_Datos!M45</f>
        <v>0</v>
      </c>
      <c r="M33" s="85">
        <f>Registro_Datos!N45</f>
        <v>0</v>
      </c>
      <c r="N33" s="85">
        <f>Registro_Datos!O45</f>
        <v>0</v>
      </c>
      <c r="O33" s="85">
        <f>Registro_Datos!P45</f>
        <v>0</v>
      </c>
      <c r="P33" s="85">
        <f>Registro_Datos!Q45</f>
        <v>0</v>
      </c>
      <c r="Q33" s="85">
        <f>Registro_Datos!R45</f>
        <v>0</v>
      </c>
      <c r="R33" s="85">
        <f>Registro_Datos!S45</f>
        <v>0</v>
      </c>
      <c r="S33" s="85">
        <f>Registro_Datos!T45</f>
        <v>0</v>
      </c>
      <c r="T33" s="85">
        <f>Registro_Datos!U45</f>
        <v>0</v>
      </c>
      <c r="U33" s="85">
        <f>Registro_Datos!V45</f>
        <v>0</v>
      </c>
      <c r="V33" s="85">
        <f>Registro_Datos!W45</f>
        <v>0</v>
      </c>
      <c r="W33" s="85">
        <f>Registro_Datos!X45</f>
        <v>0</v>
      </c>
      <c r="X33" s="84">
        <f>Registro_Datos!Y45</f>
        <v>0</v>
      </c>
      <c r="Y33" s="25" t="str">
        <f>IF(Registro_Datos!$U$3="Esc 1",
    IF((COUNTIFS(E33:W33,1, $E$6:$W$6,"Prioridad 1") + COUNTIFS(E33:W33,1, $E$6:$W$6, "Prioridad 2")/2 + COUNTIFS(E33:W33,1,$E$6:$W$6, "Prioridad 3")/3)&gt;=1,
        "Predio Rechazado",
        "Predio Aprobado"),
    IF(Registro_Datos!$U$3="Esc 2",
        IF((COUNTIFS(E33:W33,1, $E$6:$W$6,"Prioridad 1") + COUNTIFS(E33:W33,1, $E$6:$W$6, "Prioridad 2")/3 + COUNTIFS(E33:W33,1,$E$6:$W$6, "Prioridad 3")/4)&gt;=1,
            "Predio Rechazado",
            "Predio Aprobado")))</f>
        <v>Predio Aprobado</v>
      </c>
    </row>
    <row r="34" spans="1:26" s="5" customFormat="1" ht="24" customHeight="1" x14ac:dyDescent="0.25">
      <c r="A34" s="74" t="str">
        <f>Registro_Datos!B46</f>
        <v>27</v>
      </c>
      <c r="B34" s="30">
        <f>Registro_Datos!C46</f>
        <v>0</v>
      </c>
      <c r="C34" s="58" t="str">
        <f>IF(Registro_Datos!D46&lt;&gt;"",Registro_Datos!D46," ")</f>
        <v xml:space="preserve"> </v>
      </c>
      <c r="D34" s="57" t="str">
        <f>IF(Registro_Datos!E46&lt;&gt;"",Registro_Datos!E46,"")</f>
        <v/>
      </c>
      <c r="E34" s="85">
        <f>Registro_Datos!F46</f>
        <v>0</v>
      </c>
      <c r="F34" s="85">
        <f>Registro_Datos!G46</f>
        <v>0</v>
      </c>
      <c r="G34" s="85">
        <f>Registro_Datos!H46</f>
        <v>0</v>
      </c>
      <c r="H34" s="85">
        <f>Registro_Datos!I46</f>
        <v>0</v>
      </c>
      <c r="I34" s="85">
        <f>Registro_Datos!J46</f>
        <v>0</v>
      </c>
      <c r="J34" s="85">
        <f>Registro_Datos!K46</f>
        <v>0</v>
      </c>
      <c r="K34" s="85">
        <f>Registro_Datos!L46</f>
        <v>0</v>
      </c>
      <c r="L34" s="85">
        <f>Registro_Datos!M46</f>
        <v>0</v>
      </c>
      <c r="M34" s="85">
        <f>Registro_Datos!N46</f>
        <v>0</v>
      </c>
      <c r="N34" s="85">
        <f>Registro_Datos!O46</f>
        <v>0</v>
      </c>
      <c r="O34" s="85">
        <f>Registro_Datos!P46</f>
        <v>0</v>
      </c>
      <c r="P34" s="85">
        <f>Registro_Datos!Q46</f>
        <v>0</v>
      </c>
      <c r="Q34" s="85">
        <f>Registro_Datos!R46</f>
        <v>0</v>
      </c>
      <c r="R34" s="85">
        <f>Registro_Datos!S46</f>
        <v>0</v>
      </c>
      <c r="S34" s="85">
        <f>Registro_Datos!T46</f>
        <v>0</v>
      </c>
      <c r="T34" s="85">
        <f>Registro_Datos!U46</f>
        <v>0</v>
      </c>
      <c r="U34" s="85">
        <f>Registro_Datos!V46</f>
        <v>0</v>
      </c>
      <c r="V34" s="85">
        <f>Registro_Datos!W46</f>
        <v>0</v>
      </c>
      <c r="W34" s="85">
        <f>Registro_Datos!X46</f>
        <v>0</v>
      </c>
      <c r="X34" s="84">
        <f>Registro_Datos!Y46</f>
        <v>0</v>
      </c>
      <c r="Y34" s="25" t="str">
        <f>IF(Registro_Datos!$U$3="Esc 1",
    IF((COUNTIFS(E34:W34,1, $E$6:$W$6,"Prioridad 1") + COUNTIFS(E34:W34,1, $E$6:$W$6, "Prioridad 2")/2 + COUNTIFS(E34:W34,1,$E$6:$W$6, "Prioridad 3")/3)&gt;=1,
        "Predio Rechazado",
        "Predio Aprobado"),
    IF(Registro_Datos!$U$3="Esc 2",
        IF((COUNTIFS(E34:W34,1, $E$6:$W$6,"Prioridad 1") + COUNTIFS(E34:W34,1, $E$6:$W$6, "Prioridad 2")/3 + COUNTIFS(E34:W34,1,$E$6:$W$6, "Prioridad 3")/4)&gt;=1,
            "Predio Rechazado",
            "Predio Aprobado")))</f>
        <v>Predio Aprobado</v>
      </c>
    </row>
    <row r="35" spans="1:26" s="5" customFormat="1" ht="24" customHeight="1" x14ac:dyDescent="0.25">
      <c r="A35" s="74" t="str">
        <f>Registro_Datos!B47</f>
        <v>28</v>
      </c>
      <c r="B35" s="30">
        <f>Registro_Datos!C47</f>
        <v>0</v>
      </c>
      <c r="C35" s="58" t="str">
        <f>IF(Registro_Datos!D47&lt;&gt;"",Registro_Datos!D47," ")</f>
        <v xml:space="preserve"> </v>
      </c>
      <c r="D35" s="57" t="str">
        <f>IF(Registro_Datos!E47&lt;&gt;"",Registro_Datos!E47,"")</f>
        <v/>
      </c>
      <c r="E35" s="85">
        <f>Registro_Datos!F47</f>
        <v>0</v>
      </c>
      <c r="F35" s="85">
        <f>Registro_Datos!G47</f>
        <v>0</v>
      </c>
      <c r="G35" s="85">
        <f>Registro_Datos!H47</f>
        <v>0</v>
      </c>
      <c r="H35" s="85">
        <f>Registro_Datos!I47</f>
        <v>0</v>
      </c>
      <c r="I35" s="85">
        <f>Registro_Datos!J47</f>
        <v>0</v>
      </c>
      <c r="J35" s="85">
        <f>Registro_Datos!K47</f>
        <v>0</v>
      </c>
      <c r="K35" s="85">
        <f>Registro_Datos!L47</f>
        <v>0</v>
      </c>
      <c r="L35" s="85">
        <f>Registro_Datos!M47</f>
        <v>0</v>
      </c>
      <c r="M35" s="85">
        <f>Registro_Datos!N47</f>
        <v>0</v>
      </c>
      <c r="N35" s="85">
        <f>Registro_Datos!O47</f>
        <v>0</v>
      </c>
      <c r="O35" s="85">
        <f>Registro_Datos!P47</f>
        <v>0</v>
      </c>
      <c r="P35" s="85">
        <f>Registro_Datos!Q47</f>
        <v>0</v>
      </c>
      <c r="Q35" s="85">
        <f>Registro_Datos!R47</f>
        <v>0</v>
      </c>
      <c r="R35" s="85">
        <f>Registro_Datos!S47</f>
        <v>0</v>
      </c>
      <c r="S35" s="85">
        <f>Registro_Datos!T47</f>
        <v>0</v>
      </c>
      <c r="T35" s="85">
        <f>Registro_Datos!U47</f>
        <v>0</v>
      </c>
      <c r="U35" s="85">
        <f>Registro_Datos!V47</f>
        <v>0</v>
      </c>
      <c r="V35" s="85">
        <f>Registro_Datos!W47</f>
        <v>0</v>
      </c>
      <c r="W35" s="85">
        <f>Registro_Datos!X47</f>
        <v>0</v>
      </c>
      <c r="X35" s="84">
        <f>Registro_Datos!Y47</f>
        <v>0</v>
      </c>
      <c r="Y35" s="25" t="str">
        <f>IF(Registro_Datos!$U$3="Esc 1",
    IF((COUNTIFS(E35:W35,1, $E$6:$W$6,"Prioridad 1") + COUNTIFS(E35:W35,1, $E$6:$W$6, "Prioridad 2")/2 + COUNTIFS(E35:W35,1,$E$6:$W$6, "Prioridad 3")/3)&gt;=1,
        "Predio Rechazado",
        "Predio Aprobado"),
    IF(Registro_Datos!$U$3="Esc 2",
        IF((COUNTIFS(E35:W35,1, $E$6:$W$6,"Prioridad 1") + COUNTIFS(E35:W35,1, $E$6:$W$6, "Prioridad 2")/3 + COUNTIFS(E35:W35,1,$E$6:$W$6, "Prioridad 3")/4)&gt;=1,
            "Predio Rechazado",
            "Predio Aprobado")))</f>
        <v>Predio Aprobado</v>
      </c>
    </row>
    <row r="36" spans="1:26" s="5" customFormat="1" ht="24" customHeight="1" x14ac:dyDescent="0.25">
      <c r="A36" s="74" t="str">
        <f>Registro_Datos!B48</f>
        <v>29</v>
      </c>
      <c r="B36" s="30">
        <f>Registro_Datos!C48</f>
        <v>0</v>
      </c>
      <c r="C36" s="58" t="str">
        <f>IF(Registro_Datos!D48&lt;&gt;"",Registro_Datos!D48," ")</f>
        <v xml:space="preserve"> </v>
      </c>
      <c r="D36" s="57" t="str">
        <f>IF(Registro_Datos!E48&lt;&gt;"",Registro_Datos!E48,"")</f>
        <v/>
      </c>
      <c r="E36" s="85">
        <f>Registro_Datos!F48</f>
        <v>0</v>
      </c>
      <c r="F36" s="85">
        <f>Registro_Datos!G48</f>
        <v>0</v>
      </c>
      <c r="G36" s="85">
        <f>Registro_Datos!H48</f>
        <v>0</v>
      </c>
      <c r="H36" s="85">
        <f>Registro_Datos!I48</f>
        <v>0</v>
      </c>
      <c r="I36" s="85">
        <f>Registro_Datos!J48</f>
        <v>0</v>
      </c>
      <c r="J36" s="85">
        <f>Registro_Datos!K48</f>
        <v>0</v>
      </c>
      <c r="K36" s="85">
        <f>Registro_Datos!L48</f>
        <v>0</v>
      </c>
      <c r="L36" s="85">
        <f>Registro_Datos!M48</f>
        <v>0</v>
      </c>
      <c r="M36" s="85">
        <f>Registro_Datos!N48</f>
        <v>0</v>
      </c>
      <c r="N36" s="85">
        <f>Registro_Datos!O48</f>
        <v>0</v>
      </c>
      <c r="O36" s="85">
        <f>Registro_Datos!P48</f>
        <v>0</v>
      </c>
      <c r="P36" s="85">
        <f>Registro_Datos!Q48</f>
        <v>0</v>
      </c>
      <c r="Q36" s="85">
        <f>Registro_Datos!R48</f>
        <v>0</v>
      </c>
      <c r="R36" s="85">
        <f>Registro_Datos!S48</f>
        <v>0</v>
      </c>
      <c r="S36" s="85">
        <f>Registro_Datos!T48</f>
        <v>0</v>
      </c>
      <c r="T36" s="85">
        <f>Registro_Datos!U48</f>
        <v>0</v>
      </c>
      <c r="U36" s="85">
        <f>Registro_Datos!V48</f>
        <v>0</v>
      </c>
      <c r="V36" s="85">
        <f>Registro_Datos!W48</f>
        <v>0</v>
      </c>
      <c r="W36" s="85">
        <f>Registro_Datos!X48</f>
        <v>0</v>
      </c>
      <c r="X36" s="84">
        <f>Registro_Datos!Y48</f>
        <v>0</v>
      </c>
      <c r="Y36" s="25" t="str">
        <f>IF(Registro_Datos!$U$3="Esc 1",
    IF((COUNTIFS(E36:W36,1, $E$6:$W$6,"Prioridad 1") + COUNTIFS(E36:W36,1, $E$6:$W$6, "Prioridad 2")/2 + COUNTIFS(E36:W36,1,$E$6:$W$6, "Prioridad 3")/3)&gt;=1,
        "Predio Rechazado",
        "Predio Aprobado"),
    IF(Registro_Datos!$U$3="Esc 2",
        IF((COUNTIFS(E36:W36,1, $E$6:$W$6,"Prioridad 1") + COUNTIFS(E36:W36,1, $E$6:$W$6, "Prioridad 2")/3 + COUNTIFS(E36:W36,1,$E$6:$W$6, "Prioridad 3")/4)&gt;=1,
            "Predio Rechazado",
            "Predio Aprobado")))</f>
        <v>Predio Aprobado</v>
      </c>
    </row>
    <row r="37" spans="1:26" s="5" customFormat="1" ht="24" customHeight="1" x14ac:dyDescent="0.25">
      <c r="A37" s="74" t="str">
        <f>Registro_Datos!B49</f>
        <v>30</v>
      </c>
      <c r="B37" s="30">
        <f>Registro_Datos!C49</f>
        <v>0</v>
      </c>
      <c r="C37" s="58" t="str">
        <f>IF(Registro_Datos!D49&lt;&gt;"",Registro_Datos!D49," ")</f>
        <v xml:space="preserve"> </v>
      </c>
      <c r="D37" s="57" t="str">
        <f>IF(Registro_Datos!E49&lt;&gt;"",Registro_Datos!E49,"")</f>
        <v/>
      </c>
      <c r="E37" s="85">
        <f>Registro_Datos!F49</f>
        <v>0</v>
      </c>
      <c r="F37" s="85">
        <f>Registro_Datos!G49</f>
        <v>0</v>
      </c>
      <c r="G37" s="85">
        <f>Registro_Datos!H49</f>
        <v>0</v>
      </c>
      <c r="H37" s="85">
        <f>Registro_Datos!I49</f>
        <v>0</v>
      </c>
      <c r="I37" s="85">
        <f>Registro_Datos!J49</f>
        <v>0</v>
      </c>
      <c r="J37" s="85">
        <f>Registro_Datos!K49</f>
        <v>0</v>
      </c>
      <c r="K37" s="85">
        <f>Registro_Datos!L49</f>
        <v>0</v>
      </c>
      <c r="L37" s="85">
        <f>Registro_Datos!M49</f>
        <v>0</v>
      </c>
      <c r="M37" s="85">
        <f>Registro_Datos!N49</f>
        <v>0</v>
      </c>
      <c r="N37" s="85">
        <f>Registro_Datos!O49</f>
        <v>0</v>
      </c>
      <c r="O37" s="85">
        <f>Registro_Datos!P49</f>
        <v>0</v>
      </c>
      <c r="P37" s="85">
        <f>Registro_Datos!Q49</f>
        <v>0</v>
      </c>
      <c r="Q37" s="85">
        <f>Registro_Datos!R49</f>
        <v>0</v>
      </c>
      <c r="R37" s="85">
        <f>Registro_Datos!S49</f>
        <v>0</v>
      </c>
      <c r="S37" s="85">
        <f>Registro_Datos!T49</f>
        <v>0</v>
      </c>
      <c r="T37" s="85">
        <f>Registro_Datos!U49</f>
        <v>0</v>
      </c>
      <c r="U37" s="85">
        <f>Registro_Datos!V49</f>
        <v>0</v>
      </c>
      <c r="V37" s="85">
        <f>Registro_Datos!W49</f>
        <v>0</v>
      </c>
      <c r="W37" s="85">
        <f>Registro_Datos!X49</f>
        <v>0</v>
      </c>
      <c r="X37" s="84">
        <f>Registro_Datos!Y49</f>
        <v>0</v>
      </c>
      <c r="Y37" s="25" t="str">
        <f>IF(Registro_Datos!$U$3="Esc 1",
    IF((COUNTIFS(E37:W37,1, $E$6:$W$6,"Prioridad 1") + COUNTIFS(E37:W37,1, $E$6:$W$6, "Prioridad 2")/2 + COUNTIFS(E37:W37,1,$E$6:$W$6, "Prioridad 3")/3)&gt;=1,
        "Predio Rechazado",
        "Predio Aprobado"),
    IF(Registro_Datos!$U$3="Esc 2",
        IF((COUNTIFS(E37:W37,1, $E$6:$W$6,"Prioridad 1") + COUNTIFS(E37:W37,1, $E$6:$W$6, "Prioridad 2")/3 + COUNTIFS(E37:W37,1,$E$6:$W$6, "Prioridad 3")/4)&gt;=1,
            "Predio Rechazado",
            "Predio Aprobado")))</f>
        <v>Predio Aprobado</v>
      </c>
    </row>
    <row r="38" spans="1:26" s="5" customFormat="1" ht="24" customHeight="1" x14ac:dyDescent="0.25">
      <c r="A38" s="74" t="str">
        <f>Registro_Datos!B50</f>
        <v>31</v>
      </c>
      <c r="B38" s="30">
        <f>Registro_Datos!C50</f>
        <v>0</v>
      </c>
      <c r="C38" s="58" t="str">
        <f>IF(Registro_Datos!D50&lt;&gt;"",Registro_Datos!D50," ")</f>
        <v xml:space="preserve"> </v>
      </c>
      <c r="D38" s="57" t="str">
        <f>IF(Registro_Datos!E50&lt;&gt;"",Registro_Datos!E50,"")</f>
        <v/>
      </c>
      <c r="E38" s="85">
        <f>Registro_Datos!F50</f>
        <v>0</v>
      </c>
      <c r="F38" s="85">
        <f>Registro_Datos!G50</f>
        <v>0</v>
      </c>
      <c r="G38" s="85">
        <f>Registro_Datos!H50</f>
        <v>0</v>
      </c>
      <c r="H38" s="85">
        <f>Registro_Datos!I50</f>
        <v>0</v>
      </c>
      <c r="I38" s="85">
        <f>Registro_Datos!J50</f>
        <v>0</v>
      </c>
      <c r="J38" s="85">
        <f>Registro_Datos!K50</f>
        <v>0</v>
      </c>
      <c r="K38" s="85">
        <f>Registro_Datos!L50</f>
        <v>0</v>
      </c>
      <c r="L38" s="85">
        <f>Registro_Datos!M50</f>
        <v>0</v>
      </c>
      <c r="M38" s="85">
        <f>Registro_Datos!N50</f>
        <v>0</v>
      </c>
      <c r="N38" s="85">
        <f>Registro_Datos!O50</f>
        <v>0</v>
      </c>
      <c r="O38" s="85">
        <f>Registro_Datos!P50</f>
        <v>0</v>
      </c>
      <c r="P38" s="85">
        <f>Registro_Datos!Q50</f>
        <v>0</v>
      </c>
      <c r="Q38" s="85">
        <f>Registro_Datos!R50</f>
        <v>0</v>
      </c>
      <c r="R38" s="85">
        <f>Registro_Datos!S50</f>
        <v>0</v>
      </c>
      <c r="S38" s="85">
        <f>Registro_Datos!T50</f>
        <v>0</v>
      </c>
      <c r="T38" s="85">
        <f>Registro_Datos!U50</f>
        <v>0</v>
      </c>
      <c r="U38" s="85">
        <f>Registro_Datos!V50</f>
        <v>0</v>
      </c>
      <c r="V38" s="85">
        <f>Registro_Datos!W50</f>
        <v>0</v>
      </c>
      <c r="W38" s="85">
        <f>Registro_Datos!X50</f>
        <v>0</v>
      </c>
      <c r="X38" s="84">
        <f>Registro_Datos!Y50</f>
        <v>0</v>
      </c>
      <c r="Y38" s="25" t="str">
        <f>IF(Registro_Datos!$U$3="Esc 1",
    IF((COUNTIFS(E38:W38,1, $E$6:$W$6,"Prioridad 1") + COUNTIFS(E38:W38,1, $E$6:$W$6, "Prioridad 2")/2 + COUNTIFS(E38:W38,1,$E$6:$W$6, "Prioridad 3")/3)&gt;=1,
        "Predio Rechazado",
        "Predio Aprobado"),
    IF(Registro_Datos!$U$3="Esc 2",
        IF((COUNTIFS(E38:W38,1, $E$6:$W$6,"Prioridad 1") + COUNTIFS(E38:W38,1, $E$6:$W$6, "Prioridad 2")/3 + COUNTIFS(E38:W38,1,$E$6:$W$6, "Prioridad 3")/4)&gt;=1,
            "Predio Rechazado",
            "Predio Aprobado")))</f>
        <v>Predio Aprobado</v>
      </c>
    </row>
    <row r="39" spans="1:26" s="5" customFormat="1" ht="24" customHeight="1" x14ac:dyDescent="0.25">
      <c r="A39" s="74" t="str">
        <f>Registro_Datos!B51</f>
        <v>32</v>
      </c>
      <c r="B39" s="30">
        <f>Registro_Datos!C51</f>
        <v>0</v>
      </c>
      <c r="C39" s="58" t="str">
        <f>IF(Registro_Datos!D51&lt;&gt;"",Registro_Datos!D51," ")</f>
        <v xml:space="preserve"> </v>
      </c>
      <c r="D39" s="57" t="str">
        <f>IF(Registro_Datos!E51&lt;&gt;"",Registro_Datos!E51,"")</f>
        <v/>
      </c>
      <c r="E39" s="85">
        <f>Registro_Datos!F51</f>
        <v>0</v>
      </c>
      <c r="F39" s="85">
        <f>Registro_Datos!G51</f>
        <v>0</v>
      </c>
      <c r="G39" s="85">
        <f>Registro_Datos!H51</f>
        <v>0</v>
      </c>
      <c r="H39" s="85">
        <f>Registro_Datos!I51</f>
        <v>0</v>
      </c>
      <c r="I39" s="85">
        <f>Registro_Datos!J51</f>
        <v>0</v>
      </c>
      <c r="J39" s="85">
        <f>Registro_Datos!K51</f>
        <v>0</v>
      </c>
      <c r="K39" s="85">
        <f>Registro_Datos!L51</f>
        <v>0</v>
      </c>
      <c r="L39" s="85">
        <f>Registro_Datos!M51</f>
        <v>0</v>
      </c>
      <c r="M39" s="85">
        <f>Registro_Datos!N51</f>
        <v>0</v>
      </c>
      <c r="N39" s="85">
        <f>Registro_Datos!O51</f>
        <v>0</v>
      </c>
      <c r="O39" s="85">
        <f>Registro_Datos!P51</f>
        <v>0</v>
      </c>
      <c r="P39" s="85">
        <f>Registro_Datos!Q51</f>
        <v>0</v>
      </c>
      <c r="Q39" s="85">
        <f>Registro_Datos!R51</f>
        <v>0</v>
      </c>
      <c r="R39" s="85">
        <f>Registro_Datos!S51</f>
        <v>0</v>
      </c>
      <c r="S39" s="85">
        <f>Registro_Datos!T51</f>
        <v>0</v>
      </c>
      <c r="T39" s="85">
        <f>Registro_Datos!U51</f>
        <v>0</v>
      </c>
      <c r="U39" s="85">
        <f>Registro_Datos!V51</f>
        <v>0</v>
      </c>
      <c r="V39" s="85">
        <f>Registro_Datos!W51</f>
        <v>0</v>
      </c>
      <c r="W39" s="85">
        <f>Registro_Datos!X51</f>
        <v>0</v>
      </c>
      <c r="X39" s="84">
        <f>Registro_Datos!Y51</f>
        <v>0</v>
      </c>
      <c r="Y39" s="25" t="str">
        <f>IF(Registro_Datos!$U$3="Esc 1",
    IF((COUNTIFS(E39:W39,1, $E$6:$W$6,"Prioridad 1") + COUNTIFS(E39:W39,1, $E$6:$W$6, "Prioridad 2")/2 + COUNTIFS(E39:W39,1,$E$6:$W$6, "Prioridad 3")/3)&gt;=1,
        "Predio Rechazado",
        "Predio Aprobado"),
    IF(Registro_Datos!$U$3="Esc 2",
        IF((COUNTIFS(E39:W39,1, $E$6:$W$6,"Prioridad 1") + COUNTIFS(E39:W39,1, $E$6:$W$6, "Prioridad 2")/3 + COUNTIFS(E39:W39,1,$E$6:$W$6, "Prioridad 3")/4)&gt;=1,
            "Predio Rechazado",
            "Predio Aprobado")))</f>
        <v>Predio Aprobado</v>
      </c>
    </row>
    <row r="40" spans="1:26" s="5" customFormat="1" ht="45" customHeight="1" x14ac:dyDescent="0.25">
      <c r="A40" s="158" t="s">
        <v>208</v>
      </c>
      <c r="B40" s="159"/>
      <c r="C40" s="159"/>
      <c r="D40" s="159"/>
      <c r="E40" s="79">
        <f>IF(Registro_Datos!$U$3="Esc 1",
     (ROUNDDOWN(COUNTIF(E8:E39,"=1")/IF(E6="Prioridad 3",3,IF(E6="Prioridad 2",2,1)),0)),
     IF(Registro_Datos!$U$3="Esc 2",
     (ROUNDDOWN(COUNTIF(E8:E39,"=1")/IF(E6="Prioridad 3",4,IF(E6="Prioridad 2",3,2)),0))))</f>
        <v>0</v>
      </c>
      <c r="F40" s="79">
        <f>IF(Registro_Datos!$U$3="Esc 1",
     (ROUNDDOWN(COUNTIF(F8:F39,"=1")/IF(F6="Prioridad 3",3,IF(F6="Prioridad 2",2,1)),0)),
     IF(Registro_Datos!$U$3="Esc 2",
     (ROUNDDOWN(COUNTIF(F8:F39,"=1")/IF(F6="Prioridad 3",4,IF(F6="Prioridad 2",3,2)),0))))</f>
        <v>0</v>
      </c>
      <c r="G40" s="79">
        <f>IF(Registro_Datos!$U$3="Esc 1",
     (ROUNDDOWN(COUNTIF(G8:G39,"=1")/IF(G6="Prioridad 3",3,IF(G6="Prioridad 2",2,1)),0)),
     IF(Registro_Datos!$U$3="Esc 2",
     (ROUNDDOWN(COUNTIF(G8:G39,"=1")/IF(G6="Prioridad 3",4,IF(G6="Prioridad 2",3,2)),0))))</f>
        <v>0</v>
      </c>
      <c r="H40" s="79">
        <f>IF(Registro_Datos!$U$3="Esc 1",
     (ROUNDDOWN(COUNTIF(H8:H39,"=1")/IF(H6="Prioridad 3",3,IF(H6="Prioridad 2",2,1)),0)),
     IF(Registro_Datos!$U$3="Esc 2",
     (ROUNDDOWN(COUNTIF(H8:H39,"=1")/IF(H6="Prioridad 3",4,IF(H6="Prioridad 2",3,2)),0))))</f>
        <v>0</v>
      </c>
      <c r="I40" s="79">
        <f>IF(Registro_Datos!$U$3="Esc 1",
     (ROUNDDOWN(COUNTIF(I8:I39,"=1")/IF(I6="Prioridad 3",3,IF(I6="Prioridad 2",2,1)),0)),
     IF(Registro_Datos!$U$3="Esc 2",
     (ROUNDDOWN(COUNTIF(I8:I39,"=1")/IF(I6="Prioridad 3",4,IF(I6="Prioridad 2",3,2)),0))))</f>
        <v>0</v>
      </c>
      <c r="J40" s="79">
        <f>IF(Registro_Datos!$U$3="Esc 1",
     (ROUNDDOWN(COUNTIF(J8:J39,"=1")/IF(J6="Prioridad 3",3,IF(J6="Prioridad 2",2,1)),0)),
     IF(Registro_Datos!$U$3="Esc 2",
     (ROUNDDOWN(COUNTIF(J8:J39,"=1")/IF(J6="Prioridad 3",4,IF(J6="Prioridad 2",3,2)),0))))</f>
        <v>0</v>
      </c>
      <c r="K40" s="79">
        <f>IF(Registro_Datos!$U$3="Esc 1",
     (ROUNDDOWN(COUNTIF(K8:K39,"=1")/IF(K6="Prioridad 3",3,IF(K6="Prioridad 2",2,1)),0)),
     IF(Registro_Datos!$U$3="Esc 2",
     (ROUNDDOWN(COUNTIF(K8:K39,"=1")/IF(K6="Prioridad 3",4,IF(K6="Prioridad 2",3,2)),0))))</f>
        <v>0</v>
      </c>
      <c r="L40" s="79">
        <f>IF(Registro_Datos!$U$3="Esc 1",
     (ROUNDDOWN(COUNTIF(L8:L39,"=1")/IF(L6="Prioridad 3",3,IF(L6="Prioridad 2",2,1)),0)),
     IF(Registro_Datos!$U$3="Esc 2",
     (ROUNDDOWN(COUNTIF(L8:L39,"=1")/IF(L6="Prioridad 3",4,IF(L6="Prioridad 2",3,2)),0))))</f>
        <v>0</v>
      </c>
      <c r="M40" s="79">
        <f>IF(Registro_Datos!$U$3="Esc 1",
     (ROUNDDOWN(COUNTIF(M8:M39,"=1")/IF(M6="Prioridad 3",3,IF(M6="Prioridad 2",2,1)),0)),
     IF(Registro_Datos!$U$3="Esc 2",
     (ROUNDDOWN(COUNTIF(M8:M39,"=1")/IF(M6="Prioridad 3",4,IF(M6="Prioridad 2",3,2)),0))))</f>
        <v>0</v>
      </c>
      <c r="N40" s="79">
        <f>IF(Registro_Datos!$U$3="Esc 1",
     (ROUNDDOWN(COUNTIF(N8:N39,"=1")/IF(N6="Prioridad 3",3,IF(N6="Prioridad 2",2,1)),0)),
     IF(Registro_Datos!$U$3="Esc 2",
     (ROUNDDOWN(COUNTIF(N8:N39,"=1")/IF(N6="Prioridad 3",4,IF(N6="Prioridad 2",3,2)),0))))</f>
        <v>0</v>
      </c>
      <c r="O40" s="79">
        <f>IF(Registro_Datos!$U$3="Esc 1",
     (ROUNDDOWN(COUNTIF(O8:O39,"=1")/IF(O6="Prioridad 3",3,IF(O6="Prioridad 2",2,1)),0)),
     IF(Registro_Datos!$U$3="Esc 2",
     (ROUNDDOWN(COUNTIF(O8:O39,"=1")/IF(O6="Prioridad 3",4,IF(O6="Prioridad 2",3,2)),0))))</f>
        <v>0</v>
      </c>
      <c r="P40" s="79">
        <f>IF(Registro_Datos!$U$3="Esc 1",
     (ROUNDDOWN(COUNTIF(P8:P39,"=1")/IF(P6="Prioridad 3",3,IF(P6="Prioridad 2",2,1)),0)),
     IF(Registro_Datos!$U$3="Esc 2",
     (ROUNDDOWN(COUNTIF(P8:P39,"=1")/IF(P6="Prioridad 3",4,IF(P6="Prioridad 2",3,2)),0))))</f>
        <v>0</v>
      </c>
      <c r="Q40" s="79">
        <f>IF(Registro_Datos!$U$3="Esc 1",
     (ROUNDDOWN(COUNTIF(Q8:Q39,"=1")/IF(Q6="Prioridad 3",3,IF(Q6="Prioridad 2",2,1)),0)),
     IF(Registro_Datos!$U$3="Esc 2",
     (ROUNDDOWN(COUNTIF(Q8:Q39,"=1")/IF(Q6="Prioridad 3",4,IF(Q6="Prioridad 2",3,2)),0))))</f>
        <v>0</v>
      </c>
      <c r="R40" s="79">
        <f>IF(Registro_Datos!$U$3="Esc 1",
     (ROUNDDOWN(COUNTIF(R8:R39,"=1")/IF(R6="Prioridad 3",3,IF(R6="Prioridad 2",2,1)),0)),
     IF(Registro_Datos!$U$3="Esc 2",
     (ROUNDDOWN(COUNTIF(R8:R39,"=1")/IF(R6="Prioridad 3",4,IF(R6="Prioridad 2",3,2)),0))))</f>
        <v>0</v>
      </c>
      <c r="S40" s="79">
        <f>IF(Registro_Datos!$U$3="Esc 1",
     (ROUNDDOWN(COUNTIF(S8:S39,"=1")/IF(S6="Prioridad 3",3,IF(S6="Prioridad 2",2,1)),0)),
     IF(Registro_Datos!$U$3="Esc 2",
     (ROUNDDOWN(COUNTIF(S8:S39,"=1")/IF(S6="Prioridad 3",4,IF(S6="Prioridad 2",3,2)),0))))</f>
        <v>0</v>
      </c>
      <c r="T40" s="79">
        <f>IF(Registro_Datos!$U$3="Esc 1",
     (ROUNDDOWN(COUNTIF(T8:T39,"=1")/IF(T6="Prioridad 3",3,IF(T6="Prioridad 2",2,1)),0)),
     IF(Registro_Datos!$U$3="Esc 2",
     (ROUNDDOWN(COUNTIF(T8:T39,"=1")/IF(T6="Prioridad 3",4,IF(T6="Prioridad 2",3,2)),0))))</f>
        <v>0</v>
      </c>
      <c r="U40" s="79">
        <f>IF(Registro_Datos!$U$3="Esc 1",
     (ROUNDDOWN(COUNTIF(U8:U39,"=1")/IF(U6="Prioridad 3",3,IF(U6="Prioridad 2",2,1)),0)),
     IF(Registro_Datos!$U$3="Esc 2",
     (ROUNDDOWN(COUNTIF(U8:U39,"=1")/IF(U6="Prioridad 3",4,IF(U6="Prioridad 2",3,2)),0))))</f>
        <v>0</v>
      </c>
      <c r="V40" s="79">
        <f>IF(Registro_Datos!$U$3="Esc 1",
     (ROUNDDOWN(COUNTIF(V8:V39,"=1")/IF(V6="Prioridad 3",3,IF(V6="Prioridad 2",2,1)),0)),
     IF(Registro_Datos!$U$3="Esc 2",
     (ROUNDDOWN(COUNTIF(V8:V39,"=1")/IF(V6="Prioridad 3",4,IF(V6="Prioridad 2",3,2)),0))))</f>
        <v>0</v>
      </c>
      <c r="W40" s="80">
        <f>IF(Registro_Datos!$U$3="Esc 1",
     (ROUNDDOWN(COUNTIF(W8:W39,"=1")/IF(W6="Prioridad 3",3,IF(W6="Prioridad 2",2,1)),0)),
     IF(Registro_Datos!$U$3="Esc 2",
     (ROUNDDOWN(COUNTIF(W8:W39,"=1")/IF(W6="Prioridad 3",4,IF(W6="Prioridad 2",3,2)),0))))</f>
        <v>0</v>
      </c>
      <c r="X40" s="160" t="s">
        <v>209</v>
      </c>
      <c r="Y40" s="162" t="str">
        <f>IF(Registro_Datos!$U$3="Esc 1",
     (CONCATENATE("Predios Rechazados: ",
      COUNTIF(Y8:Y39,"Predio Rechazado"))),
   IF(Registro_Datos!$U$3="Esc 2",
     (CONCATENATE("Predios Rechazados: ",
      COUNTIF(Y$8:Y$39,"Predio Rechazado")))))</f>
        <v>Predios Rechazados: 0</v>
      </c>
    </row>
    <row r="41" spans="1:26" s="5" customFormat="1" ht="18" customHeight="1" thickBot="1" x14ac:dyDescent="0.3">
      <c r="A41" s="164" t="s">
        <v>210</v>
      </c>
      <c r="B41" s="165"/>
      <c r="C41" s="165"/>
      <c r="D41" s="165"/>
      <c r="E41" s="81" t="str">
        <f>IF(E40&gt;$Q$4,"R","A")</f>
        <v>A</v>
      </c>
      <c r="F41" s="81" t="str">
        <f t="shared" ref="F41:V41" si="0">IF(F40&gt;$Q$4,"R","A")</f>
        <v>A</v>
      </c>
      <c r="G41" s="81" t="str">
        <f t="shared" si="0"/>
        <v>A</v>
      </c>
      <c r="H41" s="81" t="str">
        <f t="shared" si="0"/>
        <v>A</v>
      </c>
      <c r="I41" s="81" t="str">
        <f t="shared" si="0"/>
        <v>A</v>
      </c>
      <c r="J41" s="81" t="str">
        <f t="shared" si="0"/>
        <v>A</v>
      </c>
      <c r="K41" s="81" t="str">
        <f t="shared" si="0"/>
        <v>A</v>
      </c>
      <c r="L41" s="81" t="str">
        <f t="shared" si="0"/>
        <v>A</v>
      </c>
      <c r="M41" s="81" t="str">
        <f t="shared" si="0"/>
        <v>A</v>
      </c>
      <c r="N41" s="81" t="str">
        <f t="shared" si="0"/>
        <v>A</v>
      </c>
      <c r="O41" s="81" t="str">
        <f t="shared" si="0"/>
        <v>A</v>
      </c>
      <c r="P41" s="81" t="str">
        <f t="shared" si="0"/>
        <v>A</v>
      </c>
      <c r="Q41" s="81" t="str">
        <f t="shared" si="0"/>
        <v>A</v>
      </c>
      <c r="R41" s="81" t="str">
        <f t="shared" si="0"/>
        <v>A</v>
      </c>
      <c r="S41" s="81" t="str">
        <f t="shared" si="0"/>
        <v>A</v>
      </c>
      <c r="T41" s="81" t="str">
        <f t="shared" si="0"/>
        <v>A</v>
      </c>
      <c r="U41" s="81" t="str">
        <f t="shared" si="0"/>
        <v>A</v>
      </c>
      <c r="V41" s="81" t="str">
        <f t="shared" si="0"/>
        <v>A</v>
      </c>
      <c r="W41" s="82" t="str">
        <f>IF(W40&gt;$Q$4,"R","A")</f>
        <v>A</v>
      </c>
      <c r="X41" s="161"/>
      <c r="Y41" s="163"/>
    </row>
    <row r="42" spans="1:26" s="26" customFormat="1" ht="35.1" customHeight="1" x14ac:dyDescent="0.25">
      <c r="A42" s="185" t="s">
        <v>24</v>
      </c>
      <c r="B42" s="186"/>
      <c r="C42" s="186"/>
      <c r="D42" s="186"/>
      <c r="E42" s="186">
        <f>Registro_Datos!D6</f>
        <v>0</v>
      </c>
      <c r="F42" s="186"/>
      <c r="G42" s="186"/>
      <c r="H42" s="186"/>
      <c r="I42" s="186"/>
      <c r="J42" s="186"/>
      <c r="K42" s="186"/>
      <c r="L42" s="186"/>
      <c r="M42" s="186"/>
      <c r="N42" s="186"/>
      <c r="O42" s="186"/>
      <c r="P42" s="186"/>
      <c r="Q42" s="186"/>
      <c r="R42" s="190" t="str">
        <f>Registro_Datos!K6</f>
        <v>FIRMA DEL EVALUADOR</v>
      </c>
      <c r="S42" s="190"/>
      <c r="T42" s="190"/>
      <c r="U42" s="186"/>
      <c r="V42" s="186"/>
      <c r="W42" s="191"/>
      <c r="X42" s="180"/>
      <c r="Y42" s="162" t="str">
        <f>IF(COUNTIF(Y8:Y39,"Predio Rechazado")&gt;Q4,
      "Rechazado",
      "Aprobado")&amp;" por predio"</f>
        <v>Aprobado por predio</v>
      </c>
    </row>
    <row r="43" spans="1:26" s="26" customFormat="1" ht="20.100000000000001" customHeight="1" x14ac:dyDescent="0.25">
      <c r="A43" s="187"/>
      <c r="B43" s="176"/>
      <c r="C43" s="176"/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N43" s="176"/>
      <c r="O43" s="176"/>
      <c r="P43" s="176"/>
      <c r="Q43" s="176"/>
      <c r="R43" s="178" t="str">
        <f>Registro_Datos!K7</f>
        <v>NOMBRE DEL EVALUADOR</v>
      </c>
      <c r="S43" s="178"/>
      <c r="T43" s="178"/>
      <c r="U43" s="176">
        <f>Registro_Datos!O7</f>
        <v>0</v>
      </c>
      <c r="V43" s="176"/>
      <c r="W43" s="177"/>
      <c r="X43" s="181"/>
      <c r="Y43" s="183"/>
      <c r="Z43" s="83"/>
    </row>
    <row r="44" spans="1:26" s="26" customFormat="1" ht="35.1" customHeight="1" x14ac:dyDescent="0.25">
      <c r="A44" s="187"/>
      <c r="B44" s="176"/>
      <c r="C44" s="176"/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6"/>
      <c r="R44" s="178" t="str">
        <f>Registro_Datos!K8</f>
        <v>FIRMA DEL EVALUADOR</v>
      </c>
      <c r="S44" s="178"/>
      <c r="T44" s="178"/>
      <c r="U44" s="176"/>
      <c r="V44" s="176"/>
      <c r="W44" s="177"/>
      <c r="X44" s="181"/>
      <c r="Y44" s="183"/>
    </row>
    <row r="45" spans="1:26" s="26" customFormat="1" ht="20.100000000000001" customHeight="1" thickBot="1" x14ac:dyDescent="0.3">
      <c r="A45" s="187"/>
      <c r="B45" s="176"/>
      <c r="C45" s="176"/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6"/>
      <c r="R45" s="178" t="str">
        <f>Registro_Datos!K9</f>
        <v>NOMBRE DEL EVALUADOR</v>
      </c>
      <c r="S45" s="178"/>
      <c r="T45" s="178"/>
      <c r="U45" s="176">
        <f>Registro_Datos!O9</f>
        <v>0</v>
      </c>
      <c r="V45" s="176"/>
      <c r="W45" s="177"/>
      <c r="X45" s="181"/>
      <c r="Y45" s="184"/>
    </row>
    <row r="46" spans="1:26" s="26" customFormat="1" ht="35.1" customHeight="1" x14ac:dyDescent="0.25">
      <c r="A46" s="187"/>
      <c r="B46" s="176"/>
      <c r="C46" s="176"/>
      <c r="D46" s="176"/>
      <c r="E46" s="176"/>
      <c r="F46" s="176"/>
      <c r="G46" s="176"/>
      <c r="H46" s="176"/>
      <c r="I46" s="176"/>
      <c r="J46" s="176"/>
      <c r="K46" s="176"/>
      <c r="L46" s="176"/>
      <c r="M46" s="176"/>
      <c r="N46" s="176"/>
      <c r="O46" s="176"/>
      <c r="P46" s="176"/>
      <c r="Q46" s="176"/>
      <c r="R46" s="178" t="str">
        <f>Registro_Datos!K10</f>
        <v>FIRMA DEL EVALUADOR</v>
      </c>
      <c r="S46" s="178"/>
      <c r="T46" s="178"/>
      <c r="U46" s="176"/>
      <c r="V46" s="176"/>
      <c r="W46" s="177"/>
      <c r="X46" s="181"/>
      <c r="Y46" s="162" t="str">
        <f>IF(Registro_Datos!$U$3="Esc 1",
      (CONCATENATE("Variables Rechazadas: ",
       _xlfn.CEILING.MATH(COUNTIFS($E$41:$W$41,"R", $E$6:$W$6,"Prioridad 1") + COUNTIFS($E$41:$W$41,"R", $E$6:$W$6, "Prioridad 2")/2 + COUNTIFS($E$41:$W$41,"R",$E$6:$W$6, "Prioridad 3")/3))),
   IF(Registro_Datos!$U$3="Esc 2",
      (CONCATENATE("Variables Rechazadas: ",_xlfn.CEILING.MATH(COUNTIFS(E109:W109,"R", $E$6:$W$6,"Prioridad 1") + COUNTIFS(E109:W109,"R", $E$6:$W$6, "Prioridad 2")/3 +COUNTIFS(E109:W109,"R",$E$6:$W$6, "Prioridad 3")/4)))))</f>
        <v>Variables Rechazadas: 0</v>
      </c>
    </row>
    <row r="47" spans="1:26" s="26" customFormat="1" ht="20.100000000000001" customHeight="1" x14ac:dyDescent="0.25">
      <c r="A47" s="187"/>
      <c r="B47" s="176"/>
      <c r="C47" s="176"/>
      <c r="D47" s="176"/>
      <c r="E47" s="176"/>
      <c r="F47" s="176"/>
      <c r="G47" s="176"/>
      <c r="H47" s="176"/>
      <c r="I47" s="176"/>
      <c r="J47" s="176"/>
      <c r="K47" s="176"/>
      <c r="L47" s="176"/>
      <c r="M47" s="176"/>
      <c r="N47" s="176"/>
      <c r="O47" s="176"/>
      <c r="P47" s="176"/>
      <c r="Q47" s="176"/>
      <c r="R47" s="178" t="str">
        <f>Registro_Datos!K11</f>
        <v>NOMBRE DEL EVALUADOR</v>
      </c>
      <c r="S47" s="178"/>
      <c r="T47" s="178"/>
      <c r="U47" s="176">
        <f>Registro_Datos!O11</f>
        <v>0</v>
      </c>
      <c r="V47" s="176"/>
      <c r="W47" s="177"/>
      <c r="X47" s="181"/>
      <c r="Y47" s="183"/>
    </row>
    <row r="48" spans="1:26" s="26" customFormat="1" ht="35.1" customHeight="1" thickBot="1" x14ac:dyDescent="0.3">
      <c r="A48" s="187"/>
      <c r="B48" s="176"/>
      <c r="C48" s="176"/>
      <c r="D48" s="176"/>
      <c r="E48" s="176"/>
      <c r="F48" s="176"/>
      <c r="G48" s="176"/>
      <c r="H48" s="176"/>
      <c r="I48" s="176"/>
      <c r="J48" s="176"/>
      <c r="K48" s="176"/>
      <c r="L48" s="176"/>
      <c r="M48" s="176"/>
      <c r="N48" s="176"/>
      <c r="O48" s="176"/>
      <c r="P48" s="176"/>
      <c r="Q48" s="176"/>
      <c r="R48" s="178" t="str">
        <f>Registro_Datos!K12</f>
        <v>FIRMA DEL EVALUADOR</v>
      </c>
      <c r="S48" s="178"/>
      <c r="T48" s="178"/>
      <c r="U48" s="176"/>
      <c r="V48" s="176"/>
      <c r="W48" s="177"/>
      <c r="X48" s="181"/>
      <c r="Y48" s="184"/>
    </row>
    <row r="49" spans="1:25" s="26" customFormat="1" ht="20.100000000000001" customHeight="1" x14ac:dyDescent="0.25">
      <c r="A49" s="187"/>
      <c r="B49" s="176"/>
      <c r="C49" s="176"/>
      <c r="D49" s="176"/>
      <c r="E49" s="176"/>
      <c r="F49" s="176"/>
      <c r="G49" s="176"/>
      <c r="H49" s="176"/>
      <c r="I49" s="176"/>
      <c r="J49" s="176"/>
      <c r="K49" s="176"/>
      <c r="L49" s="176"/>
      <c r="M49" s="176"/>
      <c r="N49" s="176"/>
      <c r="O49" s="176"/>
      <c r="P49" s="176"/>
      <c r="Q49" s="176"/>
      <c r="R49" s="178" t="str">
        <f>Registro_Datos!K13</f>
        <v>NOMBRE DEL EVALUADOR</v>
      </c>
      <c r="S49" s="178"/>
      <c r="T49" s="178"/>
      <c r="U49" s="176">
        <f>Registro_Datos!O13</f>
        <v>0</v>
      </c>
      <c r="V49" s="176"/>
      <c r="W49" s="177"/>
      <c r="X49" s="181"/>
      <c r="Y49" s="193" t="str">
        <f>IF(Registro_Datos!$U$3="Esc 1",
    IF(((COUNTIF(E41,"R") + COUNTIF(F41:S41,"R"))/2 + COUNTIF(T41:W41,"R")/3) &gt; 0,
        "Rechazado por variable",
        "Aprobado por variable"),
    IF(Registro_Datos!$U$3="Esc 2",
        IF(((COUNTIF(E41,"R") + COUNTIF(F41:S41,"R"))/2 + COUNTIF(T41:W41,"R")/3) &gt; 1,
            "Rechazado por variable",
            "Aprobado por variable")))</f>
        <v>Aprobado por variable</v>
      </c>
    </row>
    <row r="50" spans="1:25" s="26" customFormat="1" ht="35.1" customHeight="1" x14ac:dyDescent="0.25">
      <c r="A50" s="187"/>
      <c r="B50" s="176"/>
      <c r="C50" s="176"/>
      <c r="D50" s="176"/>
      <c r="E50" s="176"/>
      <c r="F50" s="176"/>
      <c r="G50" s="176"/>
      <c r="H50" s="176"/>
      <c r="I50" s="176"/>
      <c r="J50" s="176"/>
      <c r="K50" s="176"/>
      <c r="L50" s="176"/>
      <c r="M50" s="176"/>
      <c r="N50" s="176"/>
      <c r="O50" s="176"/>
      <c r="P50" s="176"/>
      <c r="Q50" s="176"/>
      <c r="R50" s="178" t="str">
        <f>Registro_Datos!K14</f>
        <v>FIRMA DEL EVALUADOR</v>
      </c>
      <c r="S50" s="178"/>
      <c r="T50" s="178"/>
      <c r="U50" s="176"/>
      <c r="V50" s="176"/>
      <c r="W50" s="177"/>
      <c r="X50" s="181"/>
      <c r="Y50" s="183"/>
    </row>
    <row r="51" spans="1:25" s="26" customFormat="1" ht="20.100000000000001" customHeight="1" x14ac:dyDescent="0.25">
      <c r="A51" s="187"/>
      <c r="B51" s="176"/>
      <c r="C51" s="176"/>
      <c r="D51" s="176"/>
      <c r="E51" s="176"/>
      <c r="F51" s="176"/>
      <c r="G51" s="176"/>
      <c r="H51" s="176"/>
      <c r="I51" s="176"/>
      <c r="J51" s="176"/>
      <c r="K51" s="176"/>
      <c r="L51" s="176"/>
      <c r="M51" s="176"/>
      <c r="N51" s="176"/>
      <c r="O51" s="176"/>
      <c r="P51" s="176"/>
      <c r="Q51" s="176"/>
      <c r="R51" s="178" t="str">
        <f>Registro_Datos!K15</f>
        <v>NOMBRE DEL EVALUADOR</v>
      </c>
      <c r="S51" s="178"/>
      <c r="T51" s="178"/>
      <c r="U51" s="176">
        <f>Registro_Datos!O15</f>
        <v>0</v>
      </c>
      <c r="V51" s="176"/>
      <c r="W51" s="177"/>
      <c r="X51" s="181"/>
      <c r="Y51" s="183"/>
    </row>
    <row r="52" spans="1:25" s="26" customFormat="1" ht="35.1" customHeight="1" x14ac:dyDescent="0.25">
      <c r="A52" s="187"/>
      <c r="B52" s="176"/>
      <c r="C52" s="176"/>
      <c r="D52" s="176"/>
      <c r="E52" s="176"/>
      <c r="F52" s="176"/>
      <c r="G52" s="176"/>
      <c r="H52" s="176"/>
      <c r="I52" s="176"/>
      <c r="J52" s="176"/>
      <c r="K52" s="176"/>
      <c r="L52" s="176"/>
      <c r="M52" s="176"/>
      <c r="N52" s="176"/>
      <c r="O52" s="176"/>
      <c r="P52" s="176"/>
      <c r="Q52" s="176"/>
      <c r="R52" s="178" t="str">
        <f>Registro_Datos!K16</f>
        <v>FIRMA DEL EVALUADOR</v>
      </c>
      <c r="S52" s="178"/>
      <c r="T52" s="178"/>
      <c r="U52" s="176"/>
      <c r="V52" s="176"/>
      <c r="W52" s="177"/>
      <c r="X52" s="181"/>
      <c r="Y52" s="183"/>
    </row>
    <row r="53" spans="1:25" s="26" customFormat="1" ht="20.100000000000001" customHeight="1" thickBot="1" x14ac:dyDescent="0.3">
      <c r="A53" s="188"/>
      <c r="B53" s="189"/>
      <c r="C53" s="189"/>
      <c r="D53" s="189"/>
      <c r="E53" s="189"/>
      <c r="F53" s="189"/>
      <c r="G53" s="189"/>
      <c r="H53" s="189"/>
      <c r="I53" s="189"/>
      <c r="J53" s="189"/>
      <c r="K53" s="189"/>
      <c r="L53" s="189"/>
      <c r="M53" s="189"/>
      <c r="N53" s="189"/>
      <c r="O53" s="189"/>
      <c r="P53" s="189"/>
      <c r="Q53" s="189"/>
      <c r="R53" s="179" t="str">
        <f>Registro_Datos!K17</f>
        <v>NOMBRE DEL EVALUADOR</v>
      </c>
      <c r="S53" s="179"/>
      <c r="T53" s="179"/>
      <c r="U53" s="189">
        <f>Registro_Datos!O17</f>
        <v>0</v>
      </c>
      <c r="V53" s="189"/>
      <c r="W53" s="192"/>
      <c r="X53" s="182"/>
      <c r="Y53" s="184"/>
    </row>
    <row r="54" spans="1:25" ht="15" x14ac:dyDescent="0.2">
      <c r="S54" s="75"/>
      <c r="T54" s="75"/>
      <c r="U54" s="5" t="s">
        <v>211</v>
      </c>
    </row>
    <row r="55" spans="1:25" ht="15" x14ac:dyDescent="0.2">
      <c r="S55" s="75"/>
      <c r="T55" s="75"/>
    </row>
  </sheetData>
  <sheetProtection algorithmName="SHA-512" hashValue="1QzyP9W/rDT0FRrCXT/7O51osxN4Xvm+xo7hFpQsw8Dq5YZsY92cuNVurRR98cOGg7J9RlMlUaJn3HQpxQpRFg==" saltValue="c63F61TZL+m62P5AiVUJ/w==" spinCount="100000" sheet="1" objects="1" scenarios="1" formatCells="0" formatColumns="0" selectLockedCells="1" selectUnlockedCells="1"/>
  <mergeCells count="62">
    <mergeCell ref="Y46:Y48"/>
    <mergeCell ref="R47:T47"/>
    <mergeCell ref="U47:W47"/>
    <mergeCell ref="R48:T48"/>
    <mergeCell ref="A42:D53"/>
    <mergeCell ref="E42:Q53"/>
    <mergeCell ref="R42:T42"/>
    <mergeCell ref="U42:W42"/>
    <mergeCell ref="Y42:Y45"/>
    <mergeCell ref="U53:W53"/>
    <mergeCell ref="R49:T49"/>
    <mergeCell ref="U49:W49"/>
    <mergeCell ref="Y49:Y53"/>
    <mergeCell ref="R50:T50"/>
    <mergeCell ref="U50:W50"/>
    <mergeCell ref="R51:T51"/>
    <mergeCell ref="U51:W51"/>
    <mergeCell ref="R52:T52"/>
    <mergeCell ref="U52:W52"/>
    <mergeCell ref="R53:T53"/>
    <mergeCell ref="X42:X53"/>
    <mergeCell ref="R43:T43"/>
    <mergeCell ref="U43:W43"/>
    <mergeCell ref="R44:T44"/>
    <mergeCell ref="U44:W44"/>
    <mergeCell ref="R45:T45"/>
    <mergeCell ref="U45:W45"/>
    <mergeCell ref="R46:T46"/>
    <mergeCell ref="U46:W46"/>
    <mergeCell ref="U48:W48"/>
    <mergeCell ref="X5:X6"/>
    <mergeCell ref="Y5:Y7"/>
    <mergeCell ref="C6:D6"/>
    <mergeCell ref="A40:D40"/>
    <mergeCell ref="X40:X41"/>
    <mergeCell ref="Y40:Y41"/>
    <mergeCell ref="A41:D41"/>
    <mergeCell ref="A5:B6"/>
    <mergeCell ref="C5:D5"/>
    <mergeCell ref="F5:J5"/>
    <mergeCell ref="L5:M5"/>
    <mergeCell ref="N5:P5"/>
    <mergeCell ref="U5:V5"/>
    <mergeCell ref="A1:B2"/>
    <mergeCell ref="C1:W1"/>
    <mergeCell ref="A3:B4"/>
    <mergeCell ref="C3:D3"/>
    <mergeCell ref="E3:I3"/>
    <mergeCell ref="J3:Q3"/>
    <mergeCell ref="R3:S3"/>
    <mergeCell ref="T3:W3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63" priority="6" operator="equal">
      <formula>"Prioridad 3"</formula>
    </cfRule>
    <cfRule type="cellIs" dxfId="62" priority="7" operator="equal">
      <formula>"Prioridad 2"</formula>
    </cfRule>
    <cfRule type="cellIs" dxfId="61" priority="8" operator="equal">
      <formula>"Prioridad 1"</formula>
    </cfRule>
  </conditionalFormatting>
  <conditionalFormatting sqref="E8:W39">
    <cfRule type="cellIs" dxfId="60" priority="9" operator="equal">
      <formula>1</formula>
    </cfRule>
    <cfRule type="cellIs" dxfId="59" priority="10" operator="equal">
      <formula>0</formula>
    </cfRule>
  </conditionalFormatting>
  <conditionalFormatting sqref="E40:W40">
    <cfRule type="cellIs" dxfId="58" priority="11" operator="greaterThan">
      <formula>$Q$4</formula>
    </cfRule>
  </conditionalFormatting>
  <conditionalFormatting sqref="E41:W41">
    <cfRule type="cellIs" dxfId="57" priority="14" operator="equal">
      <formula>"R"</formula>
    </cfRule>
    <cfRule type="cellIs" dxfId="56" priority="15" operator="equal">
      <formula>"A"</formula>
    </cfRule>
    <cfRule type="cellIs" dxfId="55" priority="16" stopIfTrue="1" operator="equal">
      <formula>"c"</formula>
    </cfRule>
  </conditionalFormatting>
  <conditionalFormatting sqref="X1">
    <cfRule type="cellIs" dxfId="54" priority="3" operator="equal">
      <formula>"Decisión: Rechazado por predio-variable"</formula>
    </cfRule>
    <cfRule type="cellIs" dxfId="53" priority="4" operator="equal">
      <formula>"Decisión: Aprobado"</formula>
    </cfRule>
    <cfRule type="cellIs" dxfId="52" priority="5" operator="equal">
      <formula>"Decisión: Rechazado por variable"</formula>
    </cfRule>
  </conditionalFormatting>
  <conditionalFormatting sqref="Y8:Y39">
    <cfRule type="cellIs" dxfId="51" priority="12" operator="equal">
      <formula>"Predio Rechazado"</formula>
    </cfRule>
    <cfRule type="cellIs" dxfId="50" priority="13" operator="equal">
      <formula>"Predio Aprobado"</formula>
    </cfRule>
  </conditionalFormatting>
  <conditionalFormatting sqref="X1:Y4">
    <cfRule type="containsText" dxfId="49" priority="2" operator="containsText" text="Rechazado">
      <formula>NOT(ISERROR(SEARCH("Rechazado",X1)))</formula>
    </cfRule>
    <cfRule type="containsText" dxfId="48" priority="1" operator="containsText" text="Aprobado">
      <formula>NOT(ISERROR(SEARCH("Aprobado",X1)))</formula>
    </cfRule>
  </conditionalFormatting>
  <dataValidations disablePrompts="1" count="1">
    <dataValidation type="whole" showInputMessage="1" showErrorMessage="1" sqref="E8:W39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38" fitToHeight="0" orientation="landscape" r:id="rId1"/>
  <headerFooter alignWithMargins="0">
    <oddFooter>&amp;R&amp;"Arial,Normal"&amp;7FO-GCT-PC01-01
V2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3"/>
  <sheetViews>
    <sheetView showGridLines="0" view="pageBreakPreview" zoomScale="55" zoomScaleNormal="55" zoomScaleSheetLayoutView="55" zoomScalePageLayoutView="55" workbookViewId="0">
      <selection sqref="A1:B2"/>
    </sheetView>
  </sheetViews>
  <sheetFormatPr baseColWidth="10" defaultColWidth="11.42578125" defaultRowHeight="12.75" x14ac:dyDescent="0.2"/>
  <cols>
    <col min="1" max="1" width="8.7109375" style="26" bestFit="1" customWidth="1"/>
    <col min="2" max="2" width="63.140625" style="26" customWidth="1"/>
    <col min="3" max="3" width="14.7109375" style="26" bestFit="1" customWidth="1"/>
    <col min="4" max="4" width="13.140625" style="26" customWidth="1"/>
    <col min="5" max="23" width="11.28515625" style="5" customWidth="1"/>
    <col min="24" max="24" width="30.140625" style="27" customWidth="1"/>
    <col min="25" max="25" width="25.28515625" style="28" customWidth="1"/>
    <col min="26" max="26" width="10.85546875" style="2" customWidth="1"/>
    <col min="27" max="16384" width="11.42578125" style="2"/>
  </cols>
  <sheetData>
    <row r="1" spans="1:25" ht="25.5" customHeight="1" x14ac:dyDescent="0.2">
      <c r="A1" s="138"/>
      <c r="B1" s="139"/>
      <c r="C1" s="142" t="s">
        <v>176</v>
      </c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3"/>
      <c r="X1" s="118" t="str">
        <f>CONCATENATE("Decisión: ",IF(Y60="Rechazado por predio","Rechazado por predio - varibale",IF(Y67="Rechazado por variable","Rechazado por predio - variable","Aprobado")))</f>
        <v>Decisión: Aprobado</v>
      </c>
      <c r="Y1" s="119"/>
    </row>
    <row r="2" spans="1:25" s="1" customFormat="1" ht="58.5" customHeight="1" x14ac:dyDescent="0.25">
      <c r="A2" s="140"/>
      <c r="B2" s="141"/>
      <c r="C2" s="124" t="s">
        <v>177</v>
      </c>
      <c r="D2" s="124"/>
      <c r="E2" s="125">
        <f>Registro_Datos!D2</f>
        <v>0</v>
      </c>
      <c r="F2" s="124"/>
      <c r="G2" s="124"/>
      <c r="H2" s="124"/>
      <c r="I2" s="124"/>
      <c r="J2" s="124" t="s">
        <v>178</v>
      </c>
      <c r="K2" s="124"/>
      <c r="L2" s="125">
        <f>Registro_Datos!D3</f>
        <v>0</v>
      </c>
      <c r="M2" s="124"/>
      <c r="N2" s="124"/>
      <c r="O2" s="124"/>
      <c r="P2" s="124"/>
      <c r="Q2" s="124"/>
      <c r="R2" s="126" t="s">
        <v>16</v>
      </c>
      <c r="S2" s="127"/>
      <c r="T2" s="128">
        <f>Registro_Datos!O2</f>
        <v>0</v>
      </c>
      <c r="U2" s="129"/>
      <c r="V2" s="129"/>
      <c r="W2" s="130"/>
      <c r="X2" s="120"/>
      <c r="Y2" s="121"/>
    </row>
    <row r="3" spans="1:25" ht="40.5" customHeight="1" x14ac:dyDescent="0.2">
      <c r="A3" s="144" t="s">
        <v>179</v>
      </c>
      <c r="B3" s="124"/>
      <c r="C3" s="147" t="s">
        <v>180</v>
      </c>
      <c r="D3" s="147"/>
      <c r="E3" s="147" t="s">
        <v>181</v>
      </c>
      <c r="F3" s="147"/>
      <c r="G3" s="147"/>
      <c r="H3" s="147"/>
      <c r="I3" s="147"/>
      <c r="J3" s="148" t="s">
        <v>182</v>
      </c>
      <c r="K3" s="148"/>
      <c r="L3" s="148"/>
      <c r="M3" s="148"/>
      <c r="N3" s="148"/>
      <c r="O3" s="148"/>
      <c r="P3" s="148"/>
      <c r="Q3" s="148"/>
      <c r="R3" s="126" t="s">
        <v>20</v>
      </c>
      <c r="S3" s="127"/>
      <c r="T3" s="149">
        <f>Registro_Datos!O3</f>
        <v>0</v>
      </c>
      <c r="U3" s="150"/>
      <c r="V3" s="150"/>
      <c r="W3" s="151"/>
      <c r="X3" s="120"/>
      <c r="Y3" s="121"/>
    </row>
    <row r="4" spans="1:25" ht="45.75" customHeight="1" thickBot="1" x14ac:dyDescent="0.25">
      <c r="A4" s="145"/>
      <c r="B4" s="146"/>
      <c r="C4" s="131" t="s">
        <v>183</v>
      </c>
      <c r="D4" s="131"/>
      <c r="E4" s="132" t="s">
        <v>184</v>
      </c>
      <c r="F4" s="132"/>
      <c r="G4" s="132"/>
      <c r="H4" s="132"/>
      <c r="I4" s="132"/>
      <c r="J4" s="15" t="s">
        <v>22</v>
      </c>
      <c r="K4" s="16">
        <f>Registro_Datos!D4</f>
        <v>1000</v>
      </c>
      <c r="L4" s="14" t="s">
        <v>17</v>
      </c>
      <c r="M4" s="47" t="str">
        <f>Registro_Datos!T2</f>
        <v>12.5</v>
      </c>
      <c r="N4" s="15" t="s">
        <v>185</v>
      </c>
      <c r="O4" s="17">
        <f>IF(AND(K4&gt;='ISO 2859-2'!A5,K4&lt;='ISO 2859-2'!B5),13,IF(AND(K4&gt;='ISO 2859-2'!A6,K4&lt;='ISO 2859-2'!B6),15,IF(AND(K4&gt;='ISO 2859-2'!A7,K4&lt;='ISO 2859-2'!B7),16,IF(AND(K4&gt;='ISO 2859-2'!A8,K4&lt;='ISO 2859-2'!B8),18,IF(AND(K4&gt;='ISO 2859-2'!A9,K4&lt;='ISO 2859-2'!B9),20,IF(AND(K4&gt;='ISO 2859-2'!A10,K4&lt;='ISO 2859-2'!B10),32,IF(AND(K4&gt;='ISO 2859-2'!A11,K4&lt;='ISO 2859-2'!B11),32,IF(AND(K4&gt;='ISO 2859-2'!A12,K4&lt;='ISO 2859-2'!B12),50,IF(AND(K4&gt;='ISO 2859-2'!A13,K4&lt;='ISO 2859-2'!B13),80,IF(AND(K4&gt;='ISO 2859-2'!A14,K4&lt;='ISO 2859-2'!B14),125,IF(AND(K4&gt;='ISO 2859-2'!A15,K4&lt;='ISO 2859-2'!B15),200,IF(AND(K4&gt;='ISO 2859-2'!A16,K4&lt;='ISO 2859-2'!B16),200,IF(AND(K4&gt;='ISO 2859-2'!A17,K4&lt;='ISO 2859-2'!B17),200,"FUERA DE RANGO")))))))))))))</f>
        <v>32</v>
      </c>
      <c r="P4" s="18" t="s">
        <v>186</v>
      </c>
      <c r="Q4" s="17">
        <f>VLOOKUP(O4,'ISO 2859-2'!C5:D17,2,FALSE)</f>
        <v>1</v>
      </c>
      <c r="R4" s="133" t="s">
        <v>23</v>
      </c>
      <c r="S4" s="134"/>
      <c r="T4" s="135">
        <f>Registro_Datos!O4</f>
        <v>0</v>
      </c>
      <c r="U4" s="136"/>
      <c r="V4" s="136"/>
      <c r="W4" s="137"/>
      <c r="X4" s="122"/>
      <c r="Y4" s="123"/>
    </row>
    <row r="5" spans="1:25" s="3" customFormat="1" ht="62.25" customHeight="1" x14ac:dyDescent="0.25">
      <c r="A5" s="166" t="s">
        <v>187</v>
      </c>
      <c r="B5" s="167"/>
      <c r="C5" s="170" t="s">
        <v>188</v>
      </c>
      <c r="D5" s="171"/>
      <c r="E5" s="13" t="s">
        <v>189</v>
      </c>
      <c r="F5" s="172" t="s">
        <v>190</v>
      </c>
      <c r="G5" s="172"/>
      <c r="H5" s="172"/>
      <c r="I5" s="172"/>
      <c r="J5" s="172"/>
      <c r="K5" s="11" t="s">
        <v>191</v>
      </c>
      <c r="L5" s="173" t="s">
        <v>192</v>
      </c>
      <c r="M5" s="173"/>
      <c r="N5" s="174" t="s">
        <v>193</v>
      </c>
      <c r="O5" s="174"/>
      <c r="P5" s="174"/>
      <c r="Q5" s="13" t="s">
        <v>194</v>
      </c>
      <c r="R5" s="13" t="s">
        <v>195</v>
      </c>
      <c r="S5" s="21" t="s">
        <v>196</v>
      </c>
      <c r="T5" s="48" t="s">
        <v>190</v>
      </c>
      <c r="U5" s="175" t="s">
        <v>197</v>
      </c>
      <c r="V5" s="175"/>
      <c r="W5" s="12" t="s">
        <v>198</v>
      </c>
      <c r="X5" s="153" t="str">
        <f>CONCATENATE(COUNTA(E6:AA6)," variables evaluadas")</f>
        <v>19 variables evaluadas</v>
      </c>
      <c r="Y5" s="155" t="s">
        <v>199</v>
      </c>
    </row>
    <row r="6" spans="1:25" s="4" customFormat="1" ht="80.25" customHeight="1" x14ac:dyDescent="0.25">
      <c r="A6" s="168"/>
      <c r="B6" s="169"/>
      <c r="C6" s="156" t="s">
        <v>200</v>
      </c>
      <c r="D6" s="157"/>
      <c r="E6" s="9" t="s">
        <v>201</v>
      </c>
      <c r="F6" s="19" t="s">
        <v>202</v>
      </c>
      <c r="G6" s="9" t="s">
        <v>202</v>
      </c>
      <c r="H6" s="9" t="s">
        <v>202</v>
      </c>
      <c r="I6" s="9" t="s">
        <v>202</v>
      </c>
      <c r="J6" s="9" t="s">
        <v>202</v>
      </c>
      <c r="K6" s="9" t="s">
        <v>202</v>
      </c>
      <c r="L6" s="9" t="s">
        <v>202</v>
      </c>
      <c r="M6" s="9" t="s">
        <v>202</v>
      </c>
      <c r="N6" s="9" t="s">
        <v>202</v>
      </c>
      <c r="O6" s="9" t="s">
        <v>202</v>
      </c>
      <c r="P6" s="9" t="s">
        <v>202</v>
      </c>
      <c r="Q6" s="9" t="s">
        <v>202</v>
      </c>
      <c r="R6" s="9" t="s">
        <v>202</v>
      </c>
      <c r="S6" s="22" t="s">
        <v>202</v>
      </c>
      <c r="T6" s="9" t="s">
        <v>203</v>
      </c>
      <c r="U6" s="9" t="s">
        <v>203</v>
      </c>
      <c r="V6" s="9" t="s">
        <v>203</v>
      </c>
      <c r="W6" s="9" t="s">
        <v>203</v>
      </c>
      <c r="X6" s="153"/>
      <c r="Y6" s="155"/>
    </row>
    <row r="7" spans="1:25" s="5" customFormat="1" ht="183" x14ac:dyDescent="0.25">
      <c r="A7" s="31" t="s">
        <v>204</v>
      </c>
      <c r="B7" s="33" t="s">
        <v>205</v>
      </c>
      <c r="C7" s="29" t="s">
        <v>29</v>
      </c>
      <c r="D7" s="32" t="s">
        <v>30</v>
      </c>
      <c r="E7" s="10" t="s">
        <v>31</v>
      </c>
      <c r="F7" s="20" t="s">
        <v>28</v>
      </c>
      <c r="G7" s="10" t="s">
        <v>33</v>
      </c>
      <c r="H7" s="10" t="s">
        <v>34</v>
      </c>
      <c r="I7" s="10" t="s">
        <v>35</v>
      </c>
      <c r="J7" s="10" t="s">
        <v>36</v>
      </c>
      <c r="K7" s="10" t="s">
        <v>37</v>
      </c>
      <c r="L7" s="10" t="s">
        <v>38</v>
      </c>
      <c r="M7" s="10" t="s">
        <v>39</v>
      </c>
      <c r="N7" s="10" t="s">
        <v>40</v>
      </c>
      <c r="O7" s="10" t="s">
        <v>41</v>
      </c>
      <c r="P7" s="10" t="s">
        <v>42</v>
      </c>
      <c r="Q7" s="10" t="s">
        <v>43</v>
      </c>
      <c r="R7" s="10" t="s">
        <v>44</v>
      </c>
      <c r="S7" s="23" t="s">
        <v>45</v>
      </c>
      <c r="T7" s="10" t="s">
        <v>46</v>
      </c>
      <c r="U7" s="10" t="s">
        <v>47</v>
      </c>
      <c r="V7" s="10" t="s">
        <v>48</v>
      </c>
      <c r="W7" s="10" t="s">
        <v>206</v>
      </c>
      <c r="X7" s="24" t="s">
        <v>207</v>
      </c>
      <c r="Y7" s="155"/>
    </row>
    <row r="8" spans="1:25" s="5" customFormat="1" ht="24" customHeight="1" x14ac:dyDescent="0.25">
      <c r="A8" s="74" t="str">
        <f>Registro_Datos!B20</f>
        <v>1</v>
      </c>
      <c r="B8" s="30">
        <f>Registro_Datos!C20</f>
        <v>0</v>
      </c>
      <c r="C8" s="58" t="str">
        <f>IF(Registro_Datos!D20&lt;&gt;"",Registro_Datos!D20," ")</f>
        <v xml:space="preserve"> </v>
      </c>
      <c r="D8" s="57" t="str">
        <f>IF(Registro_Datos!E20&lt;&gt;"",Registro_Datos!E20,"")</f>
        <v/>
      </c>
      <c r="E8" s="85">
        <f>Registro_Datos!F20</f>
        <v>0</v>
      </c>
      <c r="F8" s="85">
        <f>Registro_Datos!G20</f>
        <v>0</v>
      </c>
      <c r="G8" s="85">
        <f>Registro_Datos!H20</f>
        <v>0</v>
      </c>
      <c r="H8" s="85">
        <f>Registro_Datos!I20</f>
        <v>0</v>
      </c>
      <c r="I8" s="85">
        <f>Registro_Datos!J20</f>
        <v>0</v>
      </c>
      <c r="J8" s="85">
        <f>Registro_Datos!K20</f>
        <v>0</v>
      </c>
      <c r="K8" s="85">
        <f>Registro_Datos!L20</f>
        <v>0</v>
      </c>
      <c r="L8" s="85">
        <f>Registro_Datos!M20</f>
        <v>0</v>
      </c>
      <c r="M8" s="85">
        <f>Registro_Datos!N20</f>
        <v>0</v>
      </c>
      <c r="N8" s="85">
        <f>Registro_Datos!O20</f>
        <v>0</v>
      </c>
      <c r="O8" s="85">
        <f>Registro_Datos!P20</f>
        <v>0</v>
      </c>
      <c r="P8" s="85">
        <f>Registro_Datos!Q20</f>
        <v>0</v>
      </c>
      <c r="Q8" s="85">
        <f>Registro_Datos!R20</f>
        <v>0</v>
      </c>
      <c r="R8" s="85">
        <f>Registro_Datos!S20</f>
        <v>0</v>
      </c>
      <c r="S8" s="85">
        <f>Registro_Datos!T20</f>
        <v>0</v>
      </c>
      <c r="T8" s="85">
        <f>Registro_Datos!U20</f>
        <v>0</v>
      </c>
      <c r="U8" s="85">
        <f>Registro_Datos!V20</f>
        <v>0</v>
      </c>
      <c r="V8" s="85">
        <f>Registro_Datos!W20</f>
        <v>0</v>
      </c>
      <c r="W8" s="85">
        <f>Registro_Datos!X20</f>
        <v>0</v>
      </c>
      <c r="X8" s="86">
        <f>Registro_Datos!Y20</f>
        <v>0</v>
      </c>
      <c r="Y8" s="25" t="str">
        <f>IF(Registro_Datos!$U$3="Esc 1",
    IF((COUNTIFS(E8:W8,1, $E$6:$W$6,"Prioridad 1") + COUNTIFS(E8:W8,1, $E$6:$W$6, "Prioridad 2")/2 + COUNTIFS(E8:W8,1,$E$6:$W$6, "Prioridad 3")/3)&gt;=1,
        "Predio Rechazado",
        "Predio Aprobado"),
    IF(Registro_Datos!$U$3="Esc 2",
        IF((COUNTIFS(E8:W8,1, $E$6:$W$6,"Prioridad 1") + COUNTIFS(E8:W8,1, $E$6:$W$6, "Prioridad 2")/3 + COUNTIFS(E8:W8,1,$E$6:$W$6, "Prioridad 3")/4)&gt;=1,
            "Predio Rechazado",
            "Predio Aprobado")))</f>
        <v>Predio Aprobado</v>
      </c>
    </row>
    <row r="9" spans="1:25" s="5" customFormat="1" ht="24" customHeight="1" x14ac:dyDescent="0.25">
      <c r="A9" s="74" t="str">
        <f>Registro_Datos!B21</f>
        <v>2</v>
      </c>
      <c r="B9" s="30">
        <f>Registro_Datos!C21</f>
        <v>0</v>
      </c>
      <c r="C9" s="58" t="str">
        <f>IF(Registro_Datos!D21&lt;&gt;"",Registro_Datos!D21," ")</f>
        <v xml:space="preserve"> </v>
      </c>
      <c r="D9" s="57" t="str">
        <f>IF(Registro_Datos!E21&lt;&gt;"",Registro_Datos!E21,"")</f>
        <v/>
      </c>
      <c r="E9" s="85">
        <f>Registro_Datos!F21</f>
        <v>0</v>
      </c>
      <c r="F9" s="85">
        <f>Registro_Datos!G21</f>
        <v>0</v>
      </c>
      <c r="G9" s="85">
        <f>Registro_Datos!H21</f>
        <v>0</v>
      </c>
      <c r="H9" s="85">
        <f>Registro_Datos!I21</f>
        <v>0</v>
      </c>
      <c r="I9" s="85">
        <f>Registro_Datos!J21</f>
        <v>0</v>
      </c>
      <c r="J9" s="85">
        <f>Registro_Datos!K21</f>
        <v>0</v>
      </c>
      <c r="K9" s="85">
        <f>Registro_Datos!L21</f>
        <v>0</v>
      </c>
      <c r="L9" s="85">
        <f>Registro_Datos!M21</f>
        <v>0</v>
      </c>
      <c r="M9" s="85">
        <f>Registro_Datos!N21</f>
        <v>0</v>
      </c>
      <c r="N9" s="85">
        <f>Registro_Datos!O21</f>
        <v>0</v>
      </c>
      <c r="O9" s="85">
        <f>Registro_Datos!P21</f>
        <v>0</v>
      </c>
      <c r="P9" s="85">
        <f>Registro_Datos!Q21</f>
        <v>0</v>
      </c>
      <c r="Q9" s="85">
        <f>Registro_Datos!R21</f>
        <v>0</v>
      </c>
      <c r="R9" s="85">
        <f>Registro_Datos!S21</f>
        <v>0</v>
      </c>
      <c r="S9" s="85">
        <f>Registro_Datos!T21</f>
        <v>0</v>
      </c>
      <c r="T9" s="85">
        <f>Registro_Datos!U21</f>
        <v>0</v>
      </c>
      <c r="U9" s="85">
        <f>Registro_Datos!V21</f>
        <v>0</v>
      </c>
      <c r="V9" s="85">
        <f>Registro_Datos!W21</f>
        <v>0</v>
      </c>
      <c r="W9" s="85">
        <f>Registro_Datos!X21</f>
        <v>0</v>
      </c>
      <c r="X9" s="86">
        <f>Registro_Datos!Y21</f>
        <v>0</v>
      </c>
      <c r="Y9" s="25" t="str">
        <f>IF(Registro_Datos!$U$3="Esc 1",
    IF((COUNTIFS(E9:W9,1, $E$6:$W$6,"Prioridad 1") + COUNTIFS(E9:W9,1, $E$6:$W$6, "Prioridad 2")/2 + COUNTIFS(E9:W9,1,$E$6:$W$6, "Prioridad 3")/3)&gt;=1,
        "Predio Rechazado",
        "Predio Aprobado"),
    IF(Registro_Datos!$U$3="Esc 2",
        IF((COUNTIFS(E9:W9,1, $E$6:$W$6,"Prioridad 1") + COUNTIFS(E9:W9,1, $E$6:$W$6, "Prioridad 2")/3 + COUNTIFS(E9:W9,1,$E$6:$W$6, "Prioridad 3")/4)&gt;=1,
            "Predio Rechazado",
            "Predio Aprobado")))</f>
        <v>Predio Aprobado</v>
      </c>
    </row>
    <row r="10" spans="1:25" s="5" customFormat="1" ht="24" customHeight="1" x14ac:dyDescent="0.25">
      <c r="A10" s="74" t="str">
        <f>Registro_Datos!B22</f>
        <v>3</v>
      </c>
      <c r="B10" s="30">
        <f>Registro_Datos!C22</f>
        <v>0</v>
      </c>
      <c r="C10" s="58" t="str">
        <f>IF(Registro_Datos!D22&lt;&gt;"",Registro_Datos!D22," ")</f>
        <v xml:space="preserve"> </v>
      </c>
      <c r="D10" s="57" t="str">
        <f>IF(Registro_Datos!E22&lt;&gt;"",Registro_Datos!E22,"")</f>
        <v/>
      </c>
      <c r="E10" s="85">
        <f>Registro_Datos!F22</f>
        <v>0</v>
      </c>
      <c r="F10" s="85">
        <f>Registro_Datos!G22</f>
        <v>0</v>
      </c>
      <c r="G10" s="85">
        <f>Registro_Datos!H22</f>
        <v>0</v>
      </c>
      <c r="H10" s="85">
        <f>Registro_Datos!I22</f>
        <v>0</v>
      </c>
      <c r="I10" s="85">
        <f>Registro_Datos!J22</f>
        <v>0</v>
      </c>
      <c r="J10" s="85">
        <f>Registro_Datos!K22</f>
        <v>0</v>
      </c>
      <c r="K10" s="85">
        <f>Registro_Datos!L22</f>
        <v>0</v>
      </c>
      <c r="L10" s="85">
        <f>Registro_Datos!M22</f>
        <v>0</v>
      </c>
      <c r="M10" s="85">
        <f>Registro_Datos!N22</f>
        <v>0</v>
      </c>
      <c r="N10" s="85">
        <f>Registro_Datos!O22</f>
        <v>0</v>
      </c>
      <c r="O10" s="85">
        <f>Registro_Datos!P22</f>
        <v>0</v>
      </c>
      <c r="P10" s="85">
        <f>Registro_Datos!Q22</f>
        <v>0</v>
      </c>
      <c r="Q10" s="85">
        <f>Registro_Datos!R22</f>
        <v>0</v>
      </c>
      <c r="R10" s="85">
        <f>Registro_Datos!S22</f>
        <v>0</v>
      </c>
      <c r="S10" s="85">
        <f>Registro_Datos!T22</f>
        <v>0</v>
      </c>
      <c r="T10" s="85">
        <f>Registro_Datos!U22</f>
        <v>0</v>
      </c>
      <c r="U10" s="85">
        <f>Registro_Datos!V22</f>
        <v>0</v>
      </c>
      <c r="V10" s="85">
        <f>Registro_Datos!W22</f>
        <v>0</v>
      </c>
      <c r="W10" s="85">
        <f>Registro_Datos!X22</f>
        <v>0</v>
      </c>
      <c r="X10" s="86">
        <f>Registro_Datos!Y22</f>
        <v>0</v>
      </c>
      <c r="Y10" s="25" t="str">
        <f>IF(Registro_Datos!$U$3="Esc 1",
    IF((COUNTIFS(E10:W10,1, $E$6:$W$6,"Prioridad 1") + COUNTIFS(E10:W10,1, $E$6:$W$6, "Prioridad 2")/2 + COUNTIFS(E10:W10,1,$E$6:$W$6, "Prioridad 3")/3)&gt;=1,
        "Predio Rechazado",
        "Predio Aprobado"),
    IF(Registro_Datos!$U$3="Esc 2",
        IF((COUNTIFS(E10:W10,1, $E$6:$W$6,"Prioridad 1") + COUNTIFS(E10:W10,1, $E$6:$W$6, "Prioridad 2")/3 + COUNTIFS(E10:W10,1,$E$6:$W$6, "Prioridad 3")/4)&gt;=1,
            "Predio Rechazado",
            "Predio Aprobado")))</f>
        <v>Predio Aprobado</v>
      </c>
    </row>
    <row r="11" spans="1:25" s="5" customFormat="1" ht="24" customHeight="1" x14ac:dyDescent="0.25">
      <c r="A11" s="74" t="str">
        <f>Registro_Datos!B23</f>
        <v>4</v>
      </c>
      <c r="B11" s="30">
        <f>Registro_Datos!C23</f>
        <v>0</v>
      </c>
      <c r="C11" s="58" t="str">
        <f>IF(Registro_Datos!D23&lt;&gt;"",Registro_Datos!D23," ")</f>
        <v xml:space="preserve"> </v>
      </c>
      <c r="D11" s="57" t="str">
        <f>IF(Registro_Datos!E23&lt;&gt;"",Registro_Datos!E23,"")</f>
        <v/>
      </c>
      <c r="E11" s="85">
        <f>Registro_Datos!F23</f>
        <v>0</v>
      </c>
      <c r="F11" s="85">
        <f>Registro_Datos!G23</f>
        <v>0</v>
      </c>
      <c r="G11" s="85">
        <f>Registro_Datos!H23</f>
        <v>0</v>
      </c>
      <c r="H11" s="85">
        <f>Registro_Datos!I23</f>
        <v>0</v>
      </c>
      <c r="I11" s="85">
        <f>Registro_Datos!J23</f>
        <v>0</v>
      </c>
      <c r="J11" s="85">
        <f>Registro_Datos!K23</f>
        <v>0</v>
      </c>
      <c r="K11" s="85">
        <f>Registro_Datos!L23</f>
        <v>0</v>
      </c>
      <c r="L11" s="85">
        <f>Registro_Datos!M23</f>
        <v>0</v>
      </c>
      <c r="M11" s="85">
        <f>Registro_Datos!N23</f>
        <v>0</v>
      </c>
      <c r="N11" s="85">
        <f>Registro_Datos!O23</f>
        <v>0</v>
      </c>
      <c r="O11" s="85">
        <f>Registro_Datos!P23</f>
        <v>0</v>
      </c>
      <c r="P11" s="85">
        <f>Registro_Datos!Q23</f>
        <v>0</v>
      </c>
      <c r="Q11" s="85">
        <f>Registro_Datos!R23</f>
        <v>0</v>
      </c>
      <c r="R11" s="85">
        <f>Registro_Datos!S23</f>
        <v>0</v>
      </c>
      <c r="S11" s="85">
        <f>Registro_Datos!T23</f>
        <v>0</v>
      </c>
      <c r="T11" s="85">
        <f>Registro_Datos!U23</f>
        <v>0</v>
      </c>
      <c r="U11" s="85">
        <f>Registro_Datos!V23</f>
        <v>0</v>
      </c>
      <c r="V11" s="85">
        <f>Registro_Datos!W23</f>
        <v>0</v>
      </c>
      <c r="W11" s="85">
        <f>Registro_Datos!X23</f>
        <v>0</v>
      </c>
      <c r="X11" s="86">
        <f>Registro_Datos!Y23</f>
        <v>0</v>
      </c>
      <c r="Y11" s="25" t="str">
        <f>IF(Registro_Datos!$U$3="Esc 1",
    IF((COUNTIFS(E11:W11,1, $E$6:$W$6,"Prioridad 1") + COUNTIFS(E11:W11,1, $E$6:$W$6, "Prioridad 2")/2 + COUNTIFS(E11:W11,1,$E$6:$W$6, "Prioridad 3")/3)&gt;=1,
        "Predio Rechazado",
        "Predio Aprobado"),
    IF(Registro_Datos!$U$3="Esc 2",
        IF((COUNTIFS(E11:W11,1, $E$6:$W$6,"Prioridad 1") + COUNTIFS(E11:W11,1, $E$6:$W$6, "Prioridad 2")/3 + COUNTIFS(E11:W11,1,$E$6:$W$6, "Prioridad 3")/4)&gt;=1,
            "Predio Rechazado",
            "Predio Aprobado")))</f>
        <v>Predio Aprobado</v>
      </c>
    </row>
    <row r="12" spans="1:25" s="5" customFormat="1" ht="24" customHeight="1" x14ac:dyDescent="0.25">
      <c r="A12" s="74" t="str">
        <f>Registro_Datos!B24</f>
        <v>5</v>
      </c>
      <c r="B12" s="30">
        <f>Registro_Datos!C24</f>
        <v>0</v>
      </c>
      <c r="C12" s="58" t="str">
        <f>IF(Registro_Datos!D24&lt;&gt;"",Registro_Datos!D24," ")</f>
        <v xml:space="preserve"> </v>
      </c>
      <c r="D12" s="57" t="str">
        <f>IF(Registro_Datos!E24&lt;&gt;"",Registro_Datos!E24,"")</f>
        <v/>
      </c>
      <c r="E12" s="85">
        <f>Registro_Datos!F24</f>
        <v>0</v>
      </c>
      <c r="F12" s="85">
        <f>Registro_Datos!G24</f>
        <v>0</v>
      </c>
      <c r="G12" s="85">
        <f>Registro_Datos!H24</f>
        <v>0</v>
      </c>
      <c r="H12" s="85">
        <f>Registro_Datos!I24</f>
        <v>0</v>
      </c>
      <c r="I12" s="85">
        <f>Registro_Datos!J24</f>
        <v>0</v>
      </c>
      <c r="J12" s="85">
        <f>Registro_Datos!K24</f>
        <v>0</v>
      </c>
      <c r="K12" s="85">
        <f>Registro_Datos!L24</f>
        <v>0</v>
      </c>
      <c r="L12" s="85">
        <f>Registro_Datos!M24</f>
        <v>0</v>
      </c>
      <c r="M12" s="85">
        <f>Registro_Datos!N24</f>
        <v>0</v>
      </c>
      <c r="N12" s="85">
        <f>Registro_Datos!O24</f>
        <v>0</v>
      </c>
      <c r="O12" s="85">
        <f>Registro_Datos!P24</f>
        <v>0</v>
      </c>
      <c r="P12" s="85">
        <f>Registro_Datos!Q24</f>
        <v>0</v>
      </c>
      <c r="Q12" s="85">
        <f>Registro_Datos!R24</f>
        <v>0</v>
      </c>
      <c r="R12" s="85">
        <f>Registro_Datos!S24</f>
        <v>0</v>
      </c>
      <c r="S12" s="85">
        <f>Registro_Datos!T24</f>
        <v>0</v>
      </c>
      <c r="T12" s="85">
        <f>Registro_Datos!U24</f>
        <v>0</v>
      </c>
      <c r="U12" s="85">
        <f>Registro_Datos!V24</f>
        <v>0</v>
      </c>
      <c r="V12" s="85">
        <f>Registro_Datos!W24</f>
        <v>0</v>
      </c>
      <c r="W12" s="85">
        <f>Registro_Datos!X24</f>
        <v>0</v>
      </c>
      <c r="X12" s="86">
        <f>Registro_Datos!Y24</f>
        <v>0</v>
      </c>
      <c r="Y12" s="25" t="str">
        <f>IF(Registro_Datos!$U$3="Esc 1",
    IF((COUNTIFS(E12:W12,1, $E$6:$W$6,"Prioridad 1") + COUNTIFS(E12:W12,1, $E$6:$W$6, "Prioridad 2")/2 + COUNTIFS(E12:W12,1,$E$6:$W$6, "Prioridad 3")/3)&gt;=1,
        "Predio Rechazado",
        "Predio Aprobado"),
    IF(Registro_Datos!$U$3="Esc 2",
        IF((COUNTIFS(E12:W12,1, $E$6:$W$6,"Prioridad 1") + COUNTIFS(E12:W12,1, $E$6:$W$6, "Prioridad 2")/3 + COUNTIFS(E12:W12,1,$E$6:$W$6, "Prioridad 3")/4)&gt;=1,
            "Predio Rechazado",
            "Predio Aprobado")))</f>
        <v>Predio Aprobado</v>
      </c>
    </row>
    <row r="13" spans="1:25" s="5" customFormat="1" ht="24" customHeight="1" x14ac:dyDescent="0.25">
      <c r="A13" s="74" t="str">
        <f>Registro_Datos!B25</f>
        <v>6</v>
      </c>
      <c r="B13" s="30">
        <f>Registro_Datos!C25</f>
        <v>0</v>
      </c>
      <c r="C13" s="58" t="str">
        <f>IF(Registro_Datos!D25&lt;&gt;"",Registro_Datos!D25," ")</f>
        <v xml:space="preserve"> </v>
      </c>
      <c r="D13" s="57" t="str">
        <f>IF(Registro_Datos!E25&lt;&gt;"",Registro_Datos!E25,"")</f>
        <v/>
      </c>
      <c r="E13" s="85">
        <f>Registro_Datos!F25</f>
        <v>0</v>
      </c>
      <c r="F13" s="85">
        <f>Registro_Datos!G25</f>
        <v>0</v>
      </c>
      <c r="G13" s="85">
        <f>Registro_Datos!H25</f>
        <v>0</v>
      </c>
      <c r="H13" s="85">
        <f>Registro_Datos!I25</f>
        <v>0</v>
      </c>
      <c r="I13" s="85">
        <f>Registro_Datos!J25</f>
        <v>0</v>
      </c>
      <c r="J13" s="85">
        <f>Registro_Datos!K25</f>
        <v>0</v>
      </c>
      <c r="K13" s="85">
        <f>Registro_Datos!L25</f>
        <v>0</v>
      </c>
      <c r="L13" s="85">
        <f>Registro_Datos!M25</f>
        <v>0</v>
      </c>
      <c r="M13" s="85">
        <f>Registro_Datos!N25</f>
        <v>0</v>
      </c>
      <c r="N13" s="85">
        <f>Registro_Datos!O25</f>
        <v>0</v>
      </c>
      <c r="O13" s="85">
        <f>Registro_Datos!P25</f>
        <v>0</v>
      </c>
      <c r="P13" s="85">
        <f>Registro_Datos!Q25</f>
        <v>0</v>
      </c>
      <c r="Q13" s="85">
        <f>Registro_Datos!R25</f>
        <v>0</v>
      </c>
      <c r="R13" s="85">
        <f>Registro_Datos!S25</f>
        <v>0</v>
      </c>
      <c r="S13" s="85">
        <f>Registro_Datos!T25</f>
        <v>0</v>
      </c>
      <c r="T13" s="85">
        <f>Registro_Datos!U25</f>
        <v>0</v>
      </c>
      <c r="U13" s="85">
        <f>Registro_Datos!V25</f>
        <v>0</v>
      </c>
      <c r="V13" s="85">
        <f>Registro_Datos!W25</f>
        <v>0</v>
      </c>
      <c r="W13" s="85">
        <f>Registro_Datos!X25</f>
        <v>0</v>
      </c>
      <c r="X13" s="86">
        <f>Registro_Datos!Y25</f>
        <v>0</v>
      </c>
      <c r="Y13" s="25" t="str">
        <f>IF(Registro_Datos!$U$3="Esc 1",
    IF((COUNTIFS(E13:W13,1, $E$6:$W$6,"Prioridad 1") + COUNTIFS(E13:W13,1, $E$6:$W$6, "Prioridad 2")/2 + COUNTIFS(E13:W13,1,$E$6:$W$6, "Prioridad 3")/3)&gt;=1,
        "Predio Rechazado",
        "Predio Aprobado"),
    IF(Registro_Datos!$U$3="Esc 2",
        IF((COUNTIFS(E13:W13,1, $E$6:$W$6,"Prioridad 1") + COUNTIFS(E13:W13,1, $E$6:$W$6, "Prioridad 2")/3 + COUNTIFS(E13:W13,1,$E$6:$W$6, "Prioridad 3")/4)&gt;=1,
            "Predio Rechazado",
            "Predio Aprobado")))</f>
        <v>Predio Aprobado</v>
      </c>
    </row>
    <row r="14" spans="1:25" s="5" customFormat="1" ht="24" customHeight="1" x14ac:dyDescent="0.25">
      <c r="A14" s="74" t="str">
        <f>Registro_Datos!B26</f>
        <v>7</v>
      </c>
      <c r="B14" s="30">
        <f>Registro_Datos!C26</f>
        <v>0</v>
      </c>
      <c r="C14" s="58" t="str">
        <f>IF(Registro_Datos!D26&lt;&gt;"",Registro_Datos!D26," ")</f>
        <v xml:space="preserve"> </v>
      </c>
      <c r="D14" s="57" t="str">
        <f>IF(Registro_Datos!E26&lt;&gt;"",Registro_Datos!E26,"")</f>
        <v/>
      </c>
      <c r="E14" s="85">
        <f>Registro_Datos!F26</f>
        <v>0</v>
      </c>
      <c r="F14" s="85">
        <f>Registro_Datos!G26</f>
        <v>0</v>
      </c>
      <c r="G14" s="85">
        <f>Registro_Datos!H26</f>
        <v>0</v>
      </c>
      <c r="H14" s="85">
        <f>Registro_Datos!I26</f>
        <v>0</v>
      </c>
      <c r="I14" s="85">
        <f>Registro_Datos!J26</f>
        <v>0</v>
      </c>
      <c r="J14" s="85">
        <f>Registro_Datos!K26</f>
        <v>0</v>
      </c>
      <c r="K14" s="85">
        <f>Registro_Datos!L26</f>
        <v>0</v>
      </c>
      <c r="L14" s="85">
        <f>Registro_Datos!M26</f>
        <v>0</v>
      </c>
      <c r="M14" s="85">
        <f>Registro_Datos!N26</f>
        <v>0</v>
      </c>
      <c r="N14" s="85">
        <f>Registro_Datos!O26</f>
        <v>0</v>
      </c>
      <c r="O14" s="85">
        <f>Registro_Datos!P26</f>
        <v>0</v>
      </c>
      <c r="P14" s="85">
        <f>Registro_Datos!Q26</f>
        <v>0</v>
      </c>
      <c r="Q14" s="85">
        <f>Registro_Datos!R26</f>
        <v>0</v>
      </c>
      <c r="R14" s="85">
        <f>Registro_Datos!S26</f>
        <v>0</v>
      </c>
      <c r="S14" s="85">
        <f>Registro_Datos!T26</f>
        <v>0</v>
      </c>
      <c r="T14" s="85">
        <f>Registro_Datos!U26</f>
        <v>0</v>
      </c>
      <c r="U14" s="85">
        <f>Registro_Datos!V26</f>
        <v>0</v>
      </c>
      <c r="V14" s="85">
        <f>Registro_Datos!W26</f>
        <v>0</v>
      </c>
      <c r="W14" s="85">
        <f>Registro_Datos!X26</f>
        <v>0</v>
      </c>
      <c r="X14" s="86">
        <f>Registro_Datos!Y26</f>
        <v>0</v>
      </c>
      <c r="Y14" s="25" t="str">
        <f>IF(Registro_Datos!$U$3="Esc 1",
    IF((COUNTIFS(E14:W14,1, $E$6:$W$6,"Prioridad 1") + COUNTIFS(E14:W14,1, $E$6:$W$6, "Prioridad 2")/2 + COUNTIFS(E14:W14,1,$E$6:$W$6, "Prioridad 3")/3)&gt;=1,
        "Predio Rechazado",
        "Predio Aprobado"),
    IF(Registro_Datos!$U$3="Esc 2",
        IF((COUNTIFS(E14:W14,1, $E$6:$W$6,"Prioridad 1") + COUNTIFS(E14:W14,1, $E$6:$W$6, "Prioridad 2")/3 + COUNTIFS(E14:W14,1,$E$6:$W$6, "Prioridad 3")/4)&gt;=1,
            "Predio Rechazado",
            "Predio Aprobado")))</f>
        <v>Predio Aprobado</v>
      </c>
    </row>
    <row r="15" spans="1:25" s="5" customFormat="1" ht="24" customHeight="1" x14ac:dyDescent="0.25">
      <c r="A15" s="74" t="str">
        <f>Registro_Datos!B27</f>
        <v>8</v>
      </c>
      <c r="B15" s="30">
        <f>Registro_Datos!C27</f>
        <v>0</v>
      </c>
      <c r="C15" s="58" t="str">
        <f>IF(Registro_Datos!D27&lt;&gt;"",Registro_Datos!D27," ")</f>
        <v xml:space="preserve"> </v>
      </c>
      <c r="D15" s="57" t="str">
        <f>IF(Registro_Datos!E27&lt;&gt;"",Registro_Datos!E27,"")</f>
        <v/>
      </c>
      <c r="E15" s="85">
        <f>Registro_Datos!F27</f>
        <v>0</v>
      </c>
      <c r="F15" s="85">
        <f>Registro_Datos!G27</f>
        <v>0</v>
      </c>
      <c r="G15" s="85">
        <f>Registro_Datos!H27</f>
        <v>0</v>
      </c>
      <c r="H15" s="85">
        <f>Registro_Datos!I27</f>
        <v>0</v>
      </c>
      <c r="I15" s="85">
        <f>Registro_Datos!J27</f>
        <v>0</v>
      </c>
      <c r="J15" s="85">
        <f>Registro_Datos!K27</f>
        <v>0</v>
      </c>
      <c r="K15" s="85">
        <f>Registro_Datos!L27</f>
        <v>0</v>
      </c>
      <c r="L15" s="85">
        <f>Registro_Datos!M27</f>
        <v>0</v>
      </c>
      <c r="M15" s="85">
        <f>Registro_Datos!N27</f>
        <v>0</v>
      </c>
      <c r="N15" s="85">
        <f>Registro_Datos!O27</f>
        <v>0</v>
      </c>
      <c r="O15" s="85">
        <f>Registro_Datos!P27</f>
        <v>0</v>
      </c>
      <c r="P15" s="85">
        <f>Registro_Datos!Q27</f>
        <v>0</v>
      </c>
      <c r="Q15" s="85">
        <f>Registro_Datos!R27</f>
        <v>0</v>
      </c>
      <c r="R15" s="85">
        <f>Registro_Datos!S27</f>
        <v>0</v>
      </c>
      <c r="S15" s="85">
        <f>Registro_Datos!T27</f>
        <v>0</v>
      </c>
      <c r="T15" s="85">
        <f>Registro_Datos!U27</f>
        <v>0</v>
      </c>
      <c r="U15" s="85">
        <f>Registro_Datos!V27</f>
        <v>0</v>
      </c>
      <c r="V15" s="85">
        <f>Registro_Datos!W27</f>
        <v>0</v>
      </c>
      <c r="W15" s="85">
        <f>Registro_Datos!X27</f>
        <v>0</v>
      </c>
      <c r="X15" s="86">
        <f>Registro_Datos!Y27</f>
        <v>0</v>
      </c>
      <c r="Y15" s="25" t="str">
        <f>IF(Registro_Datos!$U$3="Esc 1",
    IF((COUNTIFS(E15:W15,1, $E$6:$W$6,"Prioridad 1") + COUNTIFS(E15:W15,1, $E$6:$W$6, "Prioridad 2")/2 + COUNTIFS(E15:W15,1,$E$6:$W$6, "Prioridad 3")/3)&gt;=1,
        "Predio Rechazado",
        "Predio Aprobado"),
    IF(Registro_Datos!$U$3="Esc 2",
        IF((COUNTIFS(E15:W15,1, $E$6:$W$6,"Prioridad 1") + COUNTIFS(E15:W15,1, $E$6:$W$6, "Prioridad 2")/3 + COUNTIFS(E15:W15,1,$E$6:$W$6, "Prioridad 3")/4)&gt;=1,
            "Predio Rechazado",
            "Predio Aprobado")))</f>
        <v>Predio Aprobado</v>
      </c>
    </row>
    <row r="16" spans="1:25" s="5" customFormat="1" ht="24" customHeight="1" x14ac:dyDescent="0.25">
      <c r="A16" s="74" t="str">
        <f>Registro_Datos!B28</f>
        <v>9</v>
      </c>
      <c r="B16" s="30">
        <f>Registro_Datos!C28</f>
        <v>0</v>
      </c>
      <c r="C16" s="58" t="str">
        <f>IF(Registro_Datos!D28&lt;&gt;"",Registro_Datos!D28," ")</f>
        <v xml:space="preserve"> </v>
      </c>
      <c r="D16" s="57" t="str">
        <f>IF(Registro_Datos!E28&lt;&gt;"",Registro_Datos!E28,"")</f>
        <v/>
      </c>
      <c r="E16" s="85">
        <f>Registro_Datos!F28</f>
        <v>0</v>
      </c>
      <c r="F16" s="85">
        <f>Registro_Datos!G28</f>
        <v>0</v>
      </c>
      <c r="G16" s="85">
        <f>Registro_Datos!H28</f>
        <v>0</v>
      </c>
      <c r="H16" s="85">
        <f>Registro_Datos!I28</f>
        <v>0</v>
      </c>
      <c r="I16" s="85">
        <f>Registro_Datos!J28</f>
        <v>0</v>
      </c>
      <c r="J16" s="85">
        <f>Registro_Datos!K28</f>
        <v>0</v>
      </c>
      <c r="K16" s="85">
        <f>Registro_Datos!L28</f>
        <v>0</v>
      </c>
      <c r="L16" s="85">
        <f>Registro_Datos!M28</f>
        <v>0</v>
      </c>
      <c r="M16" s="85">
        <f>Registro_Datos!N28</f>
        <v>0</v>
      </c>
      <c r="N16" s="85">
        <f>Registro_Datos!O28</f>
        <v>0</v>
      </c>
      <c r="O16" s="85">
        <f>Registro_Datos!P28</f>
        <v>0</v>
      </c>
      <c r="P16" s="85">
        <f>Registro_Datos!Q28</f>
        <v>0</v>
      </c>
      <c r="Q16" s="85">
        <f>Registro_Datos!R28</f>
        <v>0</v>
      </c>
      <c r="R16" s="85">
        <f>Registro_Datos!S28</f>
        <v>0</v>
      </c>
      <c r="S16" s="85">
        <f>Registro_Datos!T28</f>
        <v>0</v>
      </c>
      <c r="T16" s="85">
        <f>Registro_Datos!U28</f>
        <v>0</v>
      </c>
      <c r="U16" s="85">
        <f>Registro_Datos!V28</f>
        <v>0</v>
      </c>
      <c r="V16" s="85">
        <f>Registro_Datos!W28</f>
        <v>0</v>
      </c>
      <c r="W16" s="85">
        <f>Registro_Datos!X28</f>
        <v>0</v>
      </c>
      <c r="X16" s="86">
        <f>Registro_Datos!Y28</f>
        <v>0</v>
      </c>
      <c r="Y16" s="25" t="str">
        <f>IF(Registro_Datos!$U$3="Esc 1",
    IF((COUNTIFS(E16:W16,1, $E$6:$W$6,"Prioridad 1") + COUNTIFS(E16:W16,1, $E$6:$W$6, "Prioridad 2")/2 + COUNTIFS(E16:W16,1,$E$6:$W$6, "Prioridad 3")/3)&gt;=1,
        "Predio Rechazado",
        "Predio Aprobado"),
    IF(Registro_Datos!$U$3="Esc 2",
        IF((COUNTIFS(E16:W16,1, $E$6:$W$6,"Prioridad 1") + COUNTIFS(E16:W16,1, $E$6:$W$6, "Prioridad 2")/3 + COUNTIFS(E16:W16,1,$E$6:$W$6, "Prioridad 3")/4)&gt;=1,
            "Predio Rechazado",
            "Predio Aprobado")))</f>
        <v>Predio Aprobado</v>
      </c>
    </row>
    <row r="17" spans="1:25" s="5" customFormat="1" ht="24" customHeight="1" x14ac:dyDescent="0.25">
      <c r="A17" s="74" t="str">
        <f>Registro_Datos!B29</f>
        <v>10</v>
      </c>
      <c r="B17" s="30">
        <f>Registro_Datos!C29</f>
        <v>0</v>
      </c>
      <c r="C17" s="58" t="str">
        <f>IF(Registro_Datos!D29&lt;&gt;"",Registro_Datos!D29," ")</f>
        <v xml:space="preserve"> </v>
      </c>
      <c r="D17" s="57" t="str">
        <f>IF(Registro_Datos!E29&lt;&gt;"",Registro_Datos!E29,"")</f>
        <v/>
      </c>
      <c r="E17" s="85">
        <f>Registro_Datos!F29</f>
        <v>0</v>
      </c>
      <c r="F17" s="85">
        <f>Registro_Datos!G29</f>
        <v>0</v>
      </c>
      <c r="G17" s="85">
        <f>Registro_Datos!H29</f>
        <v>0</v>
      </c>
      <c r="H17" s="85">
        <f>Registro_Datos!I29</f>
        <v>0</v>
      </c>
      <c r="I17" s="85">
        <f>Registro_Datos!J29</f>
        <v>0</v>
      </c>
      <c r="J17" s="85">
        <f>Registro_Datos!K29</f>
        <v>0</v>
      </c>
      <c r="K17" s="85">
        <f>Registro_Datos!L29</f>
        <v>0</v>
      </c>
      <c r="L17" s="85">
        <f>Registro_Datos!M29</f>
        <v>0</v>
      </c>
      <c r="M17" s="85">
        <f>Registro_Datos!N29</f>
        <v>0</v>
      </c>
      <c r="N17" s="85">
        <f>Registro_Datos!O29</f>
        <v>0</v>
      </c>
      <c r="O17" s="85">
        <f>Registro_Datos!P29</f>
        <v>0</v>
      </c>
      <c r="P17" s="85">
        <f>Registro_Datos!Q29</f>
        <v>0</v>
      </c>
      <c r="Q17" s="85">
        <f>Registro_Datos!R29</f>
        <v>0</v>
      </c>
      <c r="R17" s="85">
        <f>Registro_Datos!S29</f>
        <v>0</v>
      </c>
      <c r="S17" s="85">
        <f>Registro_Datos!T29</f>
        <v>0</v>
      </c>
      <c r="T17" s="85">
        <f>Registro_Datos!U29</f>
        <v>0</v>
      </c>
      <c r="U17" s="85">
        <f>Registro_Datos!V29</f>
        <v>0</v>
      </c>
      <c r="V17" s="85">
        <f>Registro_Datos!W29</f>
        <v>0</v>
      </c>
      <c r="W17" s="85">
        <f>Registro_Datos!X29</f>
        <v>0</v>
      </c>
      <c r="X17" s="86">
        <f>Registro_Datos!Y29</f>
        <v>0</v>
      </c>
      <c r="Y17" s="25" t="str">
        <f>IF(Registro_Datos!$U$3="Esc 1",
    IF((COUNTIFS(E17:W17,1, $E$6:$W$6,"Prioridad 1") + COUNTIFS(E17:W17,1, $E$6:$W$6, "Prioridad 2")/2 + COUNTIFS(E17:W17,1,$E$6:$W$6, "Prioridad 3")/3)&gt;=1,
        "Predio Rechazado",
        "Predio Aprobado"),
    IF(Registro_Datos!$U$3="Esc 2",
        IF((COUNTIFS(E17:W17,1, $E$6:$W$6,"Prioridad 1") + COUNTIFS(E17:W17,1, $E$6:$W$6, "Prioridad 2")/3 + COUNTIFS(E17:W17,1,$E$6:$W$6, "Prioridad 3")/4)&gt;=1,
            "Predio Rechazado",
            "Predio Aprobado")))</f>
        <v>Predio Aprobado</v>
      </c>
    </row>
    <row r="18" spans="1:25" s="5" customFormat="1" ht="24" customHeight="1" x14ac:dyDescent="0.25">
      <c r="A18" s="74" t="str">
        <f>Registro_Datos!B30</f>
        <v>11</v>
      </c>
      <c r="B18" s="30">
        <f>Registro_Datos!C30</f>
        <v>0</v>
      </c>
      <c r="C18" s="58" t="str">
        <f>IF(Registro_Datos!D30&lt;&gt;"",Registro_Datos!D30," ")</f>
        <v xml:space="preserve"> </v>
      </c>
      <c r="D18" s="57" t="str">
        <f>IF(Registro_Datos!E30&lt;&gt;"",Registro_Datos!E30,"")</f>
        <v/>
      </c>
      <c r="E18" s="85">
        <f>Registro_Datos!F30</f>
        <v>0</v>
      </c>
      <c r="F18" s="85">
        <f>Registro_Datos!G30</f>
        <v>0</v>
      </c>
      <c r="G18" s="85">
        <f>Registro_Datos!H30</f>
        <v>0</v>
      </c>
      <c r="H18" s="85">
        <f>Registro_Datos!I30</f>
        <v>0</v>
      </c>
      <c r="I18" s="85">
        <f>Registro_Datos!J30</f>
        <v>0</v>
      </c>
      <c r="J18" s="85">
        <f>Registro_Datos!K30</f>
        <v>0</v>
      </c>
      <c r="K18" s="85">
        <f>Registro_Datos!L30</f>
        <v>0</v>
      </c>
      <c r="L18" s="85">
        <f>Registro_Datos!M30</f>
        <v>0</v>
      </c>
      <c r="M18" s="85">
        <f>Registro_Datos!N30</f>
        <v>0</v>
      </c>
      <c r="N18" s="85">
        <f>Registro_Datos!O30</f>
        <v>0</v>
      </c>
      <c r="O18" s="85">
        <f>Registro_Datos!P30</f>
        <v>0</v>
      </c>
      <c r="P18" s="85">
        <f>Registro_Datos!Q30</f>
        <v>0</v>
      </c>
      <c r="Q18" s="85">
        <f>Registro_Datos!R30</f>
        <v>0</v>
      </c>
      <c r="R18" s="85">
        <f>Registro_Datos!S30</f>
        <v>0</v>
      </c>
      <c r="S18" s="85">
        <f>Registro_Datos!T30</f>
        <v>0</v>
      </c>
      <c r="T18" s="85">
        <f>Registro_Datos!U30</f>
        <v>0</v>
      </c>
      <c r="U18" s="85">
        <f>Registro_Datos!V30</f>
        <v>0</v>
      </c>
      <c r="V18" s="85">
        <f>Registro_Datos!W30</f>
        <v>0</v>
      </c>
      <c r="W18" s="85">
        <f>Registro_Datos!X30</f>
        <v>0</v>
      </c>
      <c r="X18" s="86">
        <f>Registro_Datos!Y30</f>
        <v>0</v>
      </c>
      <c r="Y18" s="25" t="str">
        <f>IF(Registro_Datos!$U$3="Esc 1",
    IF((COUNTIFS(E18:W18,1, $E$6:$W$6,"Prioridad 1") + COUNTIFS(E18:W18,1, $E$6:$W$6, "Prioridad 2")/2 + COUNTIFS(E18:W18,1,$E$6:$W$6, "Prioridad 3")/3)&gt;=1,
        "Predio Rechazado",
        "Predio Aprobado"),
    IF(Registro_Datos!$U$3="Esc 2",
        IF((COUNTIFS(E18:W18,1, $E$6:$W$6,"Prioridad 1") + COUNTIFS(E18:W18,1, $E$6:$W$6, "Prioridad 2")/3 + COUNTIFS(E18:W18,1,$E$6:$W$6, "Prioridad 3")/4)&gt;=1,
            "Predio Rechazado",
            "Predio Aprobado")))</f>
        <v>Predio Aprobado</v>
      </c>
    </row>
    <row r="19" spans="1:25" s="5" customFormat="1" ht="24" customHeight="1" x14ac:dyDescent="0.25">
      <c r="A19" s="74" t="str">
        <f>Registro_Datos!B31</f>
        <v>12</v>
      </c>
      <c r="B19" s="30">
        <f>Registro_Datos!C31</f>
        <v>0</v>
      </c>
      <c r="C19" s="58" t="str">
        <f>IF(Registro_Datos!D31&lt;&gt;"",Registro_Datos!D31," ")</f>
        <v xml:space="preserve"> </v>
      </c>
      <c r="D19" s="57" t="str">
        <f>IF(Registro_Datos!E31&lt;&gt;"",Registro_Datos!E31,"")</f>
        <v/>
      </c>
      <c r="E19" s="85">
        <f>Registro_Datos!F31</f>
        <v>0</v>
      </c>
      <c r="F19" s="85">
        <f>Registro_Datos!G31</f>
        <v>0</v>
      </c>
      <c r="G19" s="85">
        <f>Registro_Datos!H31</f>
        <v>0</v>
      </c>
      <c r="H19" s="85">
        <f>Registro_Datos!I31</f>
        <v>0</v>
      </c>
      <c r="I19" s="85">
        <f>Registro_Datos!J31</f>
        <v>0</v>
      </c>
      <c r="J19" s="85">
        <f>Registro_Datos!K31</f>
        <v>0</v>
      </c>
      <c r="K19" s="85">
        <f>Registro_Datos!L31</f>
        <v>0</v>
      </c>
      <c r="L19" s="85">
        <f>Registro_Datos!M31</f>
        <v>0</v>
      </c>
      <c r="M19" s="85">
        <f>Registro_Datos!N31</f>
        <v>0</v>
      </c>
      <c r="N19" s="85">
        <f>Registro_Datos!O31</f>
        <v>0</v>
      </c>
      <c r="O19" s="85">
        <f>Registro_Datos!P31</f>
        <v>0</v>
      </c>
      <c r="P19" s="85">
        <f>Registro_Datos!Q31</f>
        <v>0</v>
      </c>
      <c r="Q19" s="85">
        <f>Registro_Datos!R31</f>
        <v>0</v>
      </c>
      <c r="R19" s="85">
        <f>Registro_Datos!S31</f>
        <v>0</v>
      </c>
      <c r="S19" s="85">
        <f>Registro_Datos!T31</f>
        <v>0</v>
      </c>
      <c r="T19" s="85">
        <f>Registro_Datos!U31</f>
        <v>0</v>
      </c>
      <c r="U19" s="85">
        <f>Registro_Datos!V31</f>
        <v>0</v>
      </c>
      <c r="V19" s="85">
        <f>Registro_Datos!W31</f>
        <v>0</v>
      </c>
      <c r="W19" s="85">
        <f>Registro_Datos!X31</f>
        <v>0</v>
      </c>
      <c r="X19" s="86">
        <f>Registro_Datos!Y31</f>
        <v>0</v>
      </c>
      <c r="Y19" s="25" t="str">
        <f>IF(Registro_Datos!$U$3="Esc 1",
    IF((COUNTIFS(E19:W19,1, $E$6:$W$6,"Prioridad 1") + COUNTIFS(E19:W19,1, $E$6:$W$6, "Prioridad 2")/2 + COUNTIFS(E19:W19,1,$E$6:$W$6, "Prioridad 3")/3)&gt;=1,
        "Predio Rechazado",
        "Predio Aprobado"),
    IF(Registro_Datos!$U$3="Esc 2",
        IF((COUNTIFS(E19:W19,1, $E$6:$W$6,"Prioridad 1") + COUNTIFS(E19:W19,1, $E$6:$W$6, "Prioridad 2")/3 + COUNTIFS(E19:W19,1,$E$6:$W$6, "Prioridad 3")/4)&gt;=1,
            "Predio Rechazado",
            "Predio Aprobado")))</f>
        <v>Predio Aprobado</v>
      </c>
    </row>
    <row r="20" spans="1:25" s="5" customFormat="1" ht="24" customHeight="1" x14ac:dyDescent="0.25">
      <c r="A20" s="74" t="str">
        <f>Registro_Datos!B32</f>
        <v>13</v>
      </c>
      <c r="B20" s="30">
        <f>Registro_Datos!C32</f>
        <v>0</v>
      </c>
      <c r="C20" s="58" t="str">
        <f>IF(Registro_Datos!D32&lt;&gt;"",Registro_Datos!D32," ")</f>
        <v xml:space="preserve"> </v>
      </c>
      <c r="D20" s="57" t="str">
        <f>IF(Registro_Datos!E32&lt;&gt;"",Registro_Datos!E32,"")</f>
        <v/>
      </c>
      <c r="E20" s="85">
        <f>Registro_Datos!F32</f>
        <v>0</v>
      </c>
      <c r="F20" s="85">
        <f>Registro_Datos!G32</f>
        <v>0</v>
      </c>
      <c r="G20" s="85">
        <f>Registro_Datos!H32</f>
        <v>0</v>
      </c>
      <c r="H20" s="85">
        <f>Registro_Datos!I32</f>
        <v>0</v>
      </c>
      <c r="I20" s="85">
        <f>Registro_Datos!J32</f>
        <v>0</v>
      </c>
      <c r="J20" s="85">
        <f>Registro_Datos!K32</f>
        <v>0</v>
      </c>
      <c r="K20" s="85">
        <f>Registro_Datos!L32</f>
        <v>0</v>
      </c>
      <c r="L20" s="85">
        <f>Registro_Datos!M32</f>
        <v>0</v>
      </c>
      <c r="M20" s="85">
        <f>Registro_Datos!N32</f>
        <v>0</v>
      </c>
      <c r="N20" s="85">
        <f>Registro_Datos!O32</f>
        <v>0</v>
      </c>
      <c r="O20" s="85">
        <f>Registro_Datos!P32</f>
        <v>0</v>
      </c>
      <c r="P20" s="85">
        <f>Registro_Datos!Q32</f>
        <v>0</v>
      </c>
      <c r="Q20" s="85">
        <f>Registro_Datos!R32</f>
        <v>0</v>
      </c>
      <c r="R20" s="85">
        <f>Registro_Datos!S32</f>
        <v>0</v>
      </c>
      <c r="S20" s="85">
        <f>Registro_Datos!T32</f>
        <v>0</v>
      </c>
      <c r="T20" s="85">
        <f>Registro_Datos!U32</f>
        <v>0</v>
      </c>
      <c r="U20" s="85">
        <f>Registro_Datos!V32</f>
        <v>0</v>
      </c>
      <c r="V20" s="85">
        <f>Registro_Datos!W32</f>
        <v>0</v>
      </c>
      <c r="W20" s="85">
        <f>Registro_Datos!X32</f>
        <v>0</v>
      </c>
      <c r="X20" s="86">
        <f>Registro_Datos!Y32</f>
        <v>0</v>
      </c>
      <c r="Y20" s="25" t="str">
        <f>IF(Registro_Datos!$U$3="Esc 1",
    IF((COUNTIFS(E20:W20,1, $E$6:$W$6,"Prioridad 1") + COUNTIFS(E20:W20,1, $E$6:$W$6, "Prioridad 2")/2 + COUNTIFS(E20:W20,1,$E$6:$W$6, "Prioridad 3")/3)&gt;=1,
        "Predio Rechazado",
        "Predio Aprobado"),
    IF(Registro_Datos!$U$3="Esc 2",
        IF((COUNTIFS(E20:W20,1, $E$6:$W$6,"Prioridad 1") + COUNTIFS(E20:W20,1, $E$6:$W$6, "Prioridad 2")/3 + COUNTIFS(E20:W20,1,$E$6:$W$6, "Prioridad 3")/4)&gt;=1,
            "Predio Rechazado",
            "Predio Aprobado")))</f>
        <v>Predio Aprobado</v>
      </c>
    </row>
    <row r="21" spans="1:25" s="5" customFormat="1" ht="24" customHeight="1" x14ac:dyDescent="0.25">
      <c r="A21" s="74" t="str">
        <f>Registro_Datos!B33</f>
        <v>14</v>
      </c>
      <c r="B21" s="30">
        <f>Registro_Datos!C33</f>
        <v>0</v>
      </c>
      <c r="C21" s="58" t="str">
        <f>IF(Registro_Datos!D33&lt;&gt;"",Registro_Datos!D33," ")</f>
        <v xml:space="preserve"> </v>
      </c>
      <c r="D21" s="57" t="str">
        <f>IF(Registro_Datos!E33&lt;&gt;"",Registro_Datos!E33,"")</f>
        <v/>
      </c>
      <c r="E21" s="85">
        <f>Registro_Datos!F33</f>
        <v>0</v>
      </c>
      <c r="F21" s="85">
        <f>Registro_Datos!G33</f>
        <v>0</v>
      </c>
      <c r="G21" s="85">
        <f>Registro_Datos!H33</f>
        <v>0</v>
      </c>
      <c r="H21" s="85">
        <f>Registro_Datos!I33</f>
        <v>0</v>
      </c>
      <c r="I21" s="85">
        <f>Registro_Datos!J33</f>
        <v>0</v>
      </c>
      <c r="J21" s="85">
        <f>Registro_Datos!K33</f>
        <v>0</v>
      </c>
      <c r="K21" s="85">
        <f>Registro_Datos!L33</f>
        <v>0</v>
      </c>
      <c r="L21" s="85">
        <f>Registro_Datos!M33</f>
        <v>0</v>
      </c>
      <c r="M21" s="85">
        <f>Registro_Datos!N33</f>
        <v>0</v>
      </c>
      <c r="N21" s="85">
        <f>Registro_Datos!O33</f>
        <v>0</v>
      </c>
      <c r="O21" s="85">
        <f>Registro_Datos!P33</f>
        <v>0</v>
      </c>
      <c r="P21" s="85">
        <f>Registro_Datos!Q33</f>
        <v>0</v>
      </c>
      <c r="Q21" s="85">
        <f>Registro_Datos!R33</f>
        <v>0</v>
      </c>
      <c r="R21" s="85">
        <f>Registro_Datos!S33</f>
        <v>0</v>
      </c>
      <c r="S21" s="85">
        <f>Registro_Datos!T33</f>
        <v>0</v>
      </c>
      <c r="T21" s="85">
        <f>Registro_Datos!U33</f>
        <v>0</v>
      </c>
      <c r="U21" s="85">
        <f>Registro_Datos!V33</f>
        <v>0</v>
      </c>
      <c r="V21" s="85">
        <f>Registro_Datos!W33</f>
        <v>0</v>
      </c>
      <c r="W21" s="85">
        <f>Registro_Datos!X33</f>
        <v>0</v>
      </c>
      <c r="X21" s="86">
        <f>Registro_Datos!Y33</f>
        <v>0</v>
      </c>
      <c r="Y21" s="25" t="str">
        <f>IF(Registro_Datos!$U$3="Esc 1",
    IF((COUNTIFS(E21:W21,1, $E$6:$W$6,"Prioridad 1") + COUNTIFS(E21:W21,1, $E$6:$W$6, "Prioridad 2")/2 + COUNTIFS(E21:W21,1,$E$6:$W$6, "Prioridad 3")/3)&gt;=1,
        "Predio Rechazado",
        "Predio Aprobado"),
    IF(Registro_Datos!$U$3="Esc 2",
        IF((COUNTIFS(E21:W21,1, $E$6:$W$6,"Prioridad 1") + COUNTIFS(E21:W21,1, $E$6:$W$6, "Prioridad 2")/3 + COUNTIFS(E21:W21,1,$E$6:$W$6, "Prioridad 3")/4)&gt;=1,
            "Predio Rechazado",
            "Predio Aprobado")))</f>
        <v>Predio Aprobado</v>
      </c>
    </row>
    <row r="22" spans="1:25" s="5" customFormat="1" ht="24" customHeight="1" x14ac:dyDescent="0.25">
      <c r="A22" s="74" t="str">
        <f>Registro_Datos!B34</f>
        <v>15</v>
      </c>
      <c r="B22" s="30">
        <f>Registro_Datos!C34</f>
        <v>0</v>
      </c>
      <c r="C22" s="58" t="str">
        <f>IF(Registro_Datos!D34&lt;&gt;"",Registro_Datos!D34," ")</f>
        <v xml:space="preserve"> </v>
      </c>
      <c r="D22" s="57" t="str">
        <f>IF(Registro_Datos!E34&lt;&gt;"",Registro_Datos!E34,"")</f>
        <v/>
      </c>
      <c r="E22" s="85">
        <f>Registro_Datos!F34</f>
        <v>0</v>
      </c>
      <c r="F22" s="85">
        <f>Registro_Datos!G34</f>
        <v>0</v>
      </c>
      <c r="G22" s="85">
        <f>Registro_Datos!H34</f>
        <v>0</v>
      </c>
      <c r="H22" s="85">
        <f>Registro_Datos!I34</f>
        <v>0</v>
      </c>
      <c r="I22" s="85">
        <f>Registro_Datos!J34</f>
        <v>0</v>
      </c>
      <c r="J22" s="85">
        <f>Registro_Datos!K34</f>
        <v>0</v>
      </c>
      <c r="K22" s="85">
        <f>Registro_Datos!L34</f>
        <v>0</v>
      </c>
      <c r="L22" s="85">
        <f>Registro_Datos!M34</f>
        <v>0</v>
      </c>
      <c r="M22" s="85">
        <f>Registro_Datos!N34</f>
        <v>0</v>
      </c>
      <c r="N22" s="85">
        <f>Registro_Datos!O34</f>
        <v>0</v>
      </c>
      <c r="O22" s="85">
        <f>Registro_Datos!P34</f>
        <v>0</v>
      </c>
      <c r="P22" s="85">
        <f>Registro_Datos!Q34</f>
        <v>0</v>
      </c>
      <c r="Q22" s="85">
        <f>Registro_Datos!R34</f>
        <v>0</v>
      </c>
      <c r="R22" s="85">
        <f>Registro_Datos!S34</f>
        <v>0</v>
      </c>
      <c r="S22" s="85">
        <f>Registro_Datos!T34</f>
        <v>0</v>
      </c>
      <c r="T22" s="85">
        <f>Registro_Datos!U34</f>
        <v>0</v>
      </c>
      <c r="U22" s="85">
        <f>Registro_Datos!V34</f>
        <v>0</v>
      </c>
      <c r="V22" s="85">
        <f>Registro_Datos!W34</f>
        <v>0</v>
      </c>
      <c r="W22" s="85">
        <f>Registro_Datos!X34</f>
        <v>0</v>
      </c>
      <c r="X22" s="86">
        <f>Registro_Datos!Y34</f>
        <v>0</v>
      </c>
      <c r="Y22" s="25" t="str">
        <f>IF(Registro_Datos!$U$3="Esc 1",
    IF((COUNTIFS(E22:W22,1, $E$6:$W$6,"Prioridad 1") + COUNTIFS(E22:W22,1, $E$6:$W$6, "Prioridad 2")/2 + COUNTIFS(E22:W22,1,$E$6:$W$6, "Prioridad 3")/3)&gt;=1,
        "Predio Rechazado",
        "Predio Aprobado"),
    IF(Registro_Datos!$U$3="Esc 2",
        IF((COUNTIFS(E22:W22,1, $E$6:$W$6,"Prioridad 1") + COUNTIFS(E22:W22,1, $E$6:$W$6, "Prioridad 2")/3 + COUNTIFS(E22:W22,1,$E$6:$W$6, "Prioridad 3")/4)&gt;=1,
            "Predio Rechazado",
            "Predio Aprobado")))</f>
        <v>Predio Aprobado</v>
      </c>
    </row>
    <row r="23" spans="1:25" s="5" customFormat="1" ht="24" customHeight="1" x14ac:dyDescent="0.25">
      <c r="A23" s="74" t="str">
        <f>Registro_Datos!B35</f>
        <v>16</v>
      </c>
      <c r="B23" s="30">
        <f>Registro_Datos!C35</f>
        <v>0</v>
      </c>
      <c r="C23" s="58" t="str">
        <f>IF(Registro_Datos!D35&lt;&gt;"",Registro_Datos!D35," ")</f>
        <v xml:space="preserve"> </v>
      </c>
      <c r="D23" s="57" t="str">
        <f>IF(Registro_Datos!E35&lt;&gt;"",Registro_Datos!E35,"")</f>
        <v/>
      </c>
      <c r="E23" s="85">
        <f>Registro_Datos!F35</f>
        <v>0</v>
      </c>
      <c r="F23" s="85">
        <f>Registro_Datos!G35</f>
        <v>0</v>
      </c>
      <c r="G23" s="85">
        <f>Registro_Datos!H35</f>
        <v>0</v>
      </c>
      <c r="H23" s="85">
        <f>Registro_Datos!I35</f>
        <v>0</v>
      </c>
      <c r="I23" s="85">
        <f>Registro_Datos!J35</f>
        <v>0</v>
      </c>
      <c r="J23" s="85">
        <f>Registro_Datos!K35</f>
        <v>0</v>
      </c>
      <c r="K23" s="85">
        <f>Registro_Datos!L35</f>
        <v>0</v>
      </c>
      <c r="L23" s="85">
        <f>Registro_Datos!M35</f>
        <v>0</v>
      </c>
      <c r="M23" s="85">
        <f>Registro_Datos!N35</f>
        <v>0</v>
      </c>
      <c r="N23" s="85">
        <f>Registro_Datos!O35</f>
        <v>0</v>
      </c>
      <c r="O23" s="85">
        <f>Registro_Datos!P35</f>
        <v>0</v>
      </c>
      <c r="P23" s="85">
        <f>Registro_Datos!Q35</f>
        <v>0</v>
      </c>
      <c r="Q23" s="85">
        <f>Registro_Datos!R35</f>
        <v>0</v>
      </c>
      <c r="R23" s="85">
        <f>Registro_Datos!S35</f>
        <v>0</v>
      </c>
      <c r="S23" s="85">
        <f>Registro_Datos!T35</f>
        <v>0</v>
      </c>
      <c r="T23" s="85">
        <f>Registro_Datos!U35</f>
        <v>0</v>
      </c>
      <c r="U23" s="85">
        <f>Registro_Datos!V35</f>
        <v>0</v>
      </c>
      <c r="V23" s="85">
        <f>Registro_Datos!W35</f>
        <v>0</v>
      </c>
      <c r="W23" s="85">
        <f>Registro_Datos!X35</f>
        <v>0</v>
      </c>
      <c r="X23" s="86">
        <f>Registro_Datos!Y35</f>
        <v>0</v>
      </c>
      <c r="Y23" s="25" t="str">
        <f>IF(Registro_Datos!$U$3="Esc 1",
    IF((COUNTIFS(E23:W23,1, $E$6:$W$6,"Prioridad 1") + COUNTIFS(E23:W23,1, $E$6:$W$6, "Prioridad 2")/2 + COUNTIFS(E23:W23,1,$E$6:$W$6, "Prioridad 3")/3)&gt;=1,
        "Predio Rechazado",
        "Predio Aprobado"),
    IF(Registro_Datos!$U$3="Esc 2",
        IF((COUNTIFS(E23:W23,1, $E$6:$W$6,"Prioridad 1") + COUNTIFS(E23:W23,1, $E$6:$W$6, "Prioridad 2")/3 + COUNTIFS(E23:W23,1,$E$6:$W$6, "Prioridad 3")/4)&gt;=1,
            "Predio Rechazado",
            "Predio Aprobado")))</f>
        <v>Predio Aprobado</v>
      </c>
    </row>
    <row r="24" spans="1:25" s="5" customFormat="1" ht="24" customHeight="1" x14ac:dyDescent="0.25">
      <c r="A24" s="74" t="str">
        <f>Registro_Datos!B36</f>
        <v>17</v>
      </c>
      <c r="B24" s="30">
        <f>Registro_Datos!C36</f>
        <v>0</v>
      </c>
      <c r="C24" s="58" t="str">
        <f>IF(Registro_Datos!D36&lt;&gt;"",Registro_Datos!D36," ")</f>
        <v xml:space="preserve"> </v>
      </c>
      <c r="D24" s="57" t="str">
        <f>IF(Registro_Datos!E36&lt;&gt;"",Registro_Datos!E36,"")</f>
        <v/>
      </c>
      <c r="E24" s="85">
        <f>Registro_Datos!F36</f>
        <v>0</v>
      </c>
      <c r="F24" s="85">
        <f>Registro_Datos!G36</f>
        <v>0</v>
      </c>
      <c r="G24" s="85">
        <f>Registro_Datos!H36</f>
        <v>0</v>
      </c>
      <c r="H24" s="85">
        <f>Registro_Datos!I36</f>
        <v>0</v>
      </c>
      <c r="I24" s="85">
        <f>Registro_Datos!J36</f>
        <v>0</v>
      </c>
      <c r="J24" s="85">
        <f>Registro_Datos!K36</f>
        <v>0</v>
      </c>
      <c r="K24" s="85">
        <f>Registro_Datos!L36</f>
        <v>0</v>
      </c>
      <c r="L24" s="85">
        <f>Registro_Datos!M36</f>
        <v>0</v>
      </c>
      <c r="M24" s="85">
        <f>Registro_Datos!N36</f>
        <v>0</v>
      </c>
      <c r="N24" s="85">
        <f>Registro_Datos!O36</f>
        <v>0</v>
      </c>
      <c r="O24" s="85">
        <f>Registro_Datos!P36</f>
        <v>0</v>
      </c>
      <c r="P24" s="85">
        <f>Registro_Datos!Q36</f>
        <v>0</v>
      </c>
      <c r="Q24" s="85">
        <f>Registro_Datos!R36</f>
        <v>0</v>
      </c>
      <c r="R24" s="85">
        <f>Registro_Datos!S36</f>
        <v>0</v>
      </c>
      <c r="S24" s="85">
        <f>Registro_Datos!T36</f>
        <v>0</v>
      </c>
      <c r="T24" s="85">
        <f>Registro_Datos!U36</f>
        <v>0</v>
      </c>
      <c r="U24" s="85">
        <f>Registro_Datos!V36</f>
        <v>0</v>
      </c>
      <c r="V24" s="85">
        <f>Registro_Datos!W36</f>
        <v>0</v>
      </c>
      <c r="W24" s="85">
        <f>Registro_Datos!X36</f>
        <v>0</v>
      </c>
      <c r="X24" s="86">
        <f>Registro_Datos!Y36</f>
        <v>0</v>
      </c>
      <c r="Y24" s="25" t="str">
        <f>IF(Registro_Datos!$U$3="Esc 1",
    IF((COUNTIFS(E24:W24,1, $E$6:$W$6,"Prioridad 1") + COUNTIFS(E24:W24,1, $E$6:$W$6, "Prioridad 2")/2 + COUNTIFS(E24:W24,1,$E$6:$W$6, "Prioridad 3")/3)&gt;=1,
        "Predio Rechazado",
        "Predio Aprobado"),
    IF(Registro_Datos!$U$3="Esc 2",
        IF((COUNTIFS(E24:W24,1, $E$6:$W$6,"Prioridad 1") + COUNTIFS(E24:W24,1, $E$6:$W$6, "Prioridad 2")/3 + COUNTIFS(E24:W24,1,$E$6:$W$6, "Prioridad 3")/4)&gt;=1,
            "Predio Rechazado",
            "Predio Aprobado")))</f>
        <v>Predio Aprobado</v>
      </c>
    </row>
    <row r="25" spans="1:25" s="5" customFormat="1" ht="24" customHeight="1" x14ac:dyDescent="0.25">
      <c r="A25" s="74" t="str">
        <f>Registro_Datos!B37</f>
        <v>18</v>
      </c>
      <c r="B25" s="30">
        <f>Registro_Datos!C37</f>
        <v>0</v>
      </c>
      <c r="C25" s="58" t="str">
        <f>IF(Registro_Datos!D37&lt;&gt;"",Registro_Datos!D37," ")</f>
        <v xml:space="preserve"> </v>
      </c>
      <c r="D25" s="57" t="str">
        <f>IF(Registro_Datos!E37&lt;&gt;"",Registro_Datos!E37,"")</f>
        <v/>
      </c>
      <c r="E25" s="85">
        <f>Registro_Datos!F37</f>
        <v>0</v>
      </c>
      <c r="F25" s="85">
        <f>Registro_Datos!G37</f>
        <v>0</v>
      </c>
      <c r="G25" s="85">
        <f>Registro_Datos!H37</f>
        <v>0</v>
      </c>
      <c r="H25" s="85">
        <f>Registro_Datos!I37</f>
        <v>0</v>
      </c>
      <c r="I25" s="85">
        <f>Registro_Datos!J37</f>
        <v>0</v>
      </c>
      <c r="J25" s="85">
        <f>Registro_Datos!K37</f>
        <v>0</v>
      </c>
      <c r="K25" s="85">
        <f>Registro_Datos!L37</f>
        <v>0</v>
      </c>
      <c r="L25" s="85">
        <f>Registro_Datos!M37</f>
        <v>0</v>
      </c>
      <c r="M25" s="85">
        <f>Registro_Datos!N37</f>
        <v>0</v>
      </c>
      <c r="N25" s="85">
        <f>Registro_Datos!O37</f>
        <v>0</v>
      </c>
      <c r="O25" s="85">
        <f>Registro_Datos!P37</f>
        <v>0</v>
      </c>
      <c r="P25" s="85">
        <f>Registro_Datos!Q37</f>
        <v>0</v>
      </c>
      <c r="Q25" s="85">
        <f>Registro_Datos!R37</f>
        <v>0</v>
      </c>
      <c r="R25" s="85">
        <f>Registro_Datos!S37</f>
        <v>0</v>
      </c>
      <c r="S25" s="85">
        <f>Registro_Datos!T37</f>
        <v>0</v>
      </c>
      <c r="T25" s="85">
        <f>Registro_Datos!U37</f>
        <v>0</v>
      </c>
      <c r="U25" s="85">
        <f>Registro_Datos!V37</f>
        <v>0</v>
      </c>
      <c r="V25" s="85">
        <f>Registro_Datos!W37</f>
        <v>0</v>
      </c>
      <c r="W25" s="85">
        <f>Registro_Datos!X37</f>
        <v>0</v>
      </c>
      <c r="X25" s="86">
        <f>Registro_Datos!Y37</f>
        <v>0</v>
      </c>
      <c r="Y25" s="25" t="str">
        <f>IF(Registro_Datos!$U$3="Esc 1",
    IF((COUNTIFS(E25:W25,1, $E$6:$W$6,"Prioridad 1") + COUNTIFS(E25:W25,1, $E$6:$W$6, "Prioridad 2")/2 + COUNTIFS(E25:W25,1,$E$6:$W$6, "Prioridad 3")/3)&gt;=1,
        "Predio Rechazado",
        "Predio Aprobado"),
    IF(Registro_Datos!$U$3="Esc 2",
        IF((COUNTIFS(E25:W25,1, $E$6:$W$6,"Prioridad 1") + COUNTIFS(E25:W25,1, $E$6:$W$6, "Prioridad 2")/3 + COUNTIFS(E25:W25,1,$E$6:$W$6, "Prioridad 3")/4)&gt;=1,
            "Predio Rechazado",
            "Predio Aprobado")))</f>
        <v>Predio Aprobado</v>
      </c>
    </row>
    <row r="26" spans="1:25" s="5" customFormat="1" ht="24" customHeight="1" x14ac:dyDescent="0.25">
      <c r="A26" s="74" t="str">
        <f>Registro_Datos!B38</f>
        <v>19</v>
      </c>
      <c r="B26" s="30">
        <f>Registro_Datos!C38</f>
        <v>0</v>
      </c>
      <c r="C26" s="58" t="str">
        <f>IF(Registro_Datos!D38&lt;&gt;"",Registro_Datos!D38," ")</f>
        <v xml:space="preserve"> </v>
      </c>
      <c r="D26" s="57" t="str">
        <f>IF(Registro_Datos!E38&lt;&gt;"",Registro_Datos!E38,"")</f>
        <v/>
      </c>
      <c r="E26" s="85">
        <f>Registro_Datos!F38</f>
        <v>0</v>
      </c>
      <c r="F26" s="85">
        <f>Registro_Datos!G38</f>
        <v>0</v>
      </c>
      <c r="G26" s="85">
        <f>Registro_Datos!H38</f>
        <v>0</v>
      </c>
      <c r="H26" s="85">
        <f>Registro_Datos!I38</f>
        <v>0</v>
      </c>
      <c r="I26" s="85">
        <f>Registro_Datos!J38</f>
        <v>0</v>
      </c>
      <c r="J26" s="85">
        <f>Registro_Datos!K38</f>
        <v>0</v>
      </c>
      <c r="K26" s="85">
        <f>Registro_Datos!L38</f>
        <v>0</v>
      </c>
      <c r="L26" s="85">
        <f>Registro_Datos!M38</f>
        <v>0</v>
      </c>
      <c r="M26" s="85">
        <f>Registro_Datos!N38</f>
        <v>0</v>
      </c>
      <c r="N26" s="85">
        <f>Registro_Datos!O38</f>
        <v>0</v>
      </c>
      <c r="O26" s="85">
        <f>Registro_Datos!P38</f>
        <v>0</v>
      </c>
      <c r="P26" s="85">
        <f>Registro_Datos!Q38</f>
        <v>0</v>
      </c>
      <c r="Q26" s="85">
        <f>Registro_Datos!R38</f>
        <v>0</v>
      </c>
      <c r="R26" s="85">
        <f>Registro_Datos!S38</f>
        <v>0</v>
      </c>
      <c r="S26" s="85">
        <f>Registro_Datos!T38</f>
        <v>0</v>
      </c>
      <c r="T26" s="85">
        <f>Registro_Datos!U38</f>
        <v>0</v>
      </c>
      <c r="U26" s="85">
        <f>Registro_Datos!V38</f>
        <v>0</v>
      </c>
      <c r="V26" s="85">
        <f>Registro_Datos!W38</f>
        <v>0</v>
      </c>
      <c r="W26" s="85">
        <f>Registro_Datos!X38</f>
        <v>0</v>
      </c>
      <c r="X26" s="86">
        <f>Registro_Datos!Y38</f>
        <v>0</v>
      </c>
      <c r="Y26" s="25" t="str">
        <f>IF(Registro_Datos!$U$3="Esc 1",
    IF((COUNTIFS(E26:W26,1, $E$6:$W$6,"Prioridad 1") + COUNTIFS(E26:W26,1, $E$6:$W$6, "Prioridad 2")/2 + COUNTIFS(E26:W26,1,$E$6:$W$6, "Prioridad 3")/3)&gt;=1,
        "Predio Rechazado",
        "Predio Aprobado"),
    IF(Registro_Datos!$U$3="Esc 2",
        IF((COUNTIFS(E26:W26,1, $E$6:$W$6,"Prioridad 1") + COUNTIFS(E26:W26,1, $E$6:$W$6, "Prioridad 2")/3 + COUNTIFS(E26:W26,1,$E$6:$W$6, "Prioridad 3")/4)&gt;=1,
            "Predio Rechazado",
            "Predio Aprobado")))</f>
        <v>Predio Aprobado</v>
      </c>
    </row>
    <row r="27" spans="1:25" s="5" customFormat="1" ht="24" customHeight="1" x14ac:dyDescent="0.25">
      <c r="A27" s="74" t="str">
        <f>Registro_Datos!B39</f>
        <v>20</v>
      </c>
      <c r="B27" s="30">
        <f>Registro_Datos!C39</f>
        <v>0</v>
      </c>
      <c r="C27" s="58" t="str">
        <f>IF(Registro_Datos!D39&lt;&gt;"",Registro_Datos!D39," ")</f>
        <v xml:space="preserve"> </v>
      </c>
      <c r="D27" s="57" t="str">
        <f>IF(Registro_Datos!E39&lt;&gt;"",Registro_Datos!E39,"")</f>
        <v/>
      </c>
      <c r="E27" s="85">
        <f>Registro_Datos!F39</f>
        <v>0</v>
      </c>
      <c r="F27" s="85">
        <f>Registro_Datos!G39</f>
        <v>0</v>
      </c>
      <c r="G27" s="85">
        <f>Registro_Datos!H39</f>
        <v>0</v>
      </c>
      <c r="H27" s="85">
        <f>Registro_Datos!I39</f>
        <v>0</v>
      </c>
      <c r="I27" s="85">
        <f>Registro_Datos!J39</f>
        <v>0</v>
      </c>
      <c r="J27" s="85">
        <f>Registro_Datos!K39</f>
        <v>0</v>
      </c>
      <c r="K27" s="85">
        <f>Registro_Datos!L39</f>
        <v>0</v>
      </c>
      <c r="L27" s="85">
        <f>Registro_Datos!M39</f>
        <v>0</v>
      </c>
      <c r="M27" s="85">
        <f>Registro_Datos!N39</f>
        <v>0</v>
      </c>
      <c r="N27" s="85">
        <f>Registro_Datos!O39</f>
        <v>0</v>
      </c>
      <c r="O27" s="85">
        <f>Registro_Datos!P39</f>
        <v>0</v>
      </c>
      <c r="P27" s="85">
        <f>Registro_Datos!Q39</f>
        <v>0</v>
      </c>
      <c r="Q27" s="85">
        <f>Registro_Datos!R39</f>
        <v>0</v>
      </c>
      <c r="R27" s="85">
        <f>Registro_Datos!S39</f>
        <v>0</v>
      </c>
      <c r="S27" s="85">
        <f>Registro_Datos!T39</f>
        <v>0</v>
      </c>
      <c r="T27" s="85">
        <f>Registro_Datos!U39</f>
        <v>0</v>
      </c>
      <c r="U27" s="85">
        <f>Registro_Datos!V39</f>
        <v>0</v>
      </c>
      <c r="V27" s="85">
        <f>Registro_Datos!W39</f>
        <v>0</v>
      </c>
      <c r="W27" s="85">
        <f>Registro_Datos!X39</f>
        <v>0</v>
      </c>
      <c r="X27" s="86">
        <f>Registro_Datos!Y39</f>
        <v>0</v>
      </c>
      <c r="Y27" s="25" t="str">
        <f>IF(Registro_Datos!$U$3="Esc 1",
    IF((COUNTIFS(E27:W27,1, $E$6:$W$6,"Prioridad 1") + COUNTIFS(E27:W27,1, $E$6:$W$6, "Prioridad 2")/2 + COUNTIFS(E27:W27,1,$E$6:$W$6, "Prioridad 3")/3)&gt;=1,
        "Predio Rechazado",
        "Predio Aprobado"),
    IF(Registro_Datos!$U$3="Esc 2",
        IF((COUNTIFS(E27:W27,1, $E$6:$W$6,"Prioridad 1") + COUNTIFS(E27:W27,1, $E$6:$W$6, "Prioridad 2")/3 + COUNTIFS(E27:W27,1,$E$6:$W$6, "Prioridad 3")/4)&gt;=1,
            "Predio Rechazado",
            "Predio Aprobado")))</f>
        <v>Predio Aprobado</v>
      </c>
    </row>
    <row r="28" spans="1:25" s="5" customFormat="1" ht="24" customHeight="1" x14ac:dyDescent="0.25">
      <c r="A28" s="74" t="str">
        <f>Registro_Datos!B40</f>
        <v>21</v>
      </c>
      <c r="B28" s="30">
        <f>Registro_Datos!C40</f>
        <v>0</v>
      </c>
      <c r="C28" s="58" t="str">
        <f>IF(Registro_Datos!D40&lt;&gt;"",Registro_Datos!D40," ")</f>
        <v xml:space="preserve"> </v>
      </c>
      <c r="D28" s="57" t="str">
        <f>IF(Registro_Datos!E40&lt;&gt;"",Registro_Datos!E40,"")</f>
        <v/>
      </c>
      <c r="E28" s="85">
        <f>Registro_Datos!F40</f>
        <v>0</v>
      </c>
      <c r="F28" s="85">
        <f>Registro_Datos!G40</f>
        <v>0</v>
      </c>
      <c r="G28" s="85">
        <f>Registro_Datos!H40</f>
        <v>0</v>
      </c>
      <c r="H28" s="85">
        <f>Registro_Datos!I40</f>
        <v>0</v>
      </c>
      <c r="I28" s="85">
        <f>Registro_Datos!J40</f>
        <v>0</v>
      </c>
      <c r="J28" s="85">
        <f>Registro_Datos!K40</f>
        <v>0</v>
      </c>
      <c r="K28" s="85">
        <f>Registro_Datos!L40</f>
        <v>0</v>
      </c>
      <c r="L28" s="85">
        <f>Registro_Datos!M40</f>
        <v>0</v>
      </c>
      <c r="M28" s="85">
        <f>Registro_Datos!N40</f>
        <v>0</v>
      </c>
      <c r="N28" s="85">
        <f>Registro_Datos!O40</f>
        <v>0</v>
      </c>
      <c r="O28" s="85">
        <f>Registro_Datos!P40</f>
        <v>0</v>
      </c>
      <c r="P28" s="85">
        <f>Registro_Datos!Q40</f>
        <v>0</v>
      </c>
      <c r="Q28" s="85">
        <f>Registro_Datos!R40</f>
        <v>0</v>
      </c>
      <c r="R28" s="85">
        <f>Registro_Datos!S40</f>
        <v>0</v>
      </c>
      <c r="S28" s="85">
        <f>Registro_Datos!T40</f>
        <v>0</v>
      </c>
      <c r="T28" s="85">
        <f>Registro_Datos!U40</f>
        <v>0</v>
      </c>
      <c r="U28" s="85">
        <f>Registro_Datos!V40</f>
        <v>0</v>
      </c>
      <c r="V28" s="85">
        <f>Registro_Datos!W40</f>
        <v>0</v>
      </c>
      <c r="W28" s="85">
        <f>Registro_Datos!X40</f>
        <v>0</v>
      </c>
      <c r="X28" s="86">
        <f>Registro_Datos!Y40</f>
        <v>0</v>
      </c>
      <c r="Y28" s="25" t="str">
        <f>IF(Registro_Datos!$U$3="Esc 1",
    IF((COUNTIFS(E28:W28,1, $E$6:$W$6,"Prioridad 1") + COUNTIFS(E28:W28,1, $E$6:$W$6, "Prioridad 2")/2 + COUNTIFS(E28:W28,1,$E$6:$W$6, "Prioridad 3")/3)&gt;=1,
        "Predio Rechazado",
        "Predio Aprobado"),
    IF(Registro_Datos!$U$3="Esc 2",
        IF((COUNTIFS(E28:W28,1, $E$6:$W$6,"Prioridad 1") + COUNTIFS(E28:W28,1, $E$6:$W$6, "Prioridad 2")/3 + COUNTIFS(E28:W28,1,$E$6:$W$6, "Prioridad 3")/4)&gt;=1,
            "Predio Rechazado",
            "Predio Aprobado")))</f>
        <v>Predio Aprobado</v>
      </c>
    </row>
    <row r="29" spans="1:25" s="5" customFormat="1" ht="24" customHeight="1" x14ac:dyDescent="0.25">
      <c r="A29" s="74" t="str">
        <f>Registro_Datos!B41</f>
        <v>22</v>
      </c>
      <c r="B29" s="30">
        <f>Registro_Datos!C41</f>
        <v>0</v>
      </c>
      <c r="C29" s="58" t="str">
        <f>IF(Registro_Datos!D41&lt;&gt;"",Registro_Datos!D41," ")</f>
        <v xml:space="preserve"> </v>
      </c>
      <c r="D29" s="57" t="str">
        <f>IF(Registro_Datos!E41&lt;&gt;"",Registro_Datos!E41,"")</f>
        <v/>
      </c>
      <c r="E29" s="85">
        <f>Registro_Datos!F41</f>
        <v>0</v>
      </c>
      <c r="F29" s="85">
        <f>Registro_Datos!G41</f>
        <v>0</v>
      </c>
      <c r="G29" s="85">
        <f>Registro_Datos!H41</f>
        <v>0</v>
      </c>
      <c r="H29" s="85">
        <f>Registro_Datos!I41</f>
        <v>0</v>
      </c>
      <c r="I29" s="85">
        <f>Registro_Datos!J41</f>
        <v>0</v>
      </c>
      <c r="J29" s="85">
        <f>Registro_Datos!K41</f>
        <v>0</v>
      </c>
      <c r="K29" s="85">
        <f>Registro_Datos!L41</f>
        <v>0</v>
      </c>
      <c r="L29" s="85">
        <f>Registro_Datos!M41</f>
        <v>0</v>
      </c>
      <c r="M29" s="85">
        <f>Registro_Datos!N41</f>
        <v>0</v>
      </c>
      <c r="N29" s="85">
        <f>Registro_Datos!O41</f>
        <v>0</v>
      </c>
      <c r="O29" s="85">
        <f>Registro_Datos!P41</f>
        <v>0</v>
      </c>
      <c r="P29" s="85">
        <f>Registro_Datos!Q41</f>
        <v>0</v>
      </c>
      <c r="Q29" s="85">
        <f>Registro_Datos!R41</f>
        <v>0</v>
      </c>
      <c r="R29" s="85">
        <f>Registro_Datos!S41</f>
        <v>0</v>
      </c>
      <c r="S29" s="85">
        <f>Registro_Datos!T41</f>
        <v>0</v>
      </c>
      <c r="T29" s="85">
        <f>Registro_Datos!U41</f>
        <v>0</v>
      </c>
      <c r="U29" s="85">
        <f>Registro_Datos!V41</f>
        <v>0</v>
      </c>
      <c r="V29" s="85">
        <f>Registro_Datos!W41</f>
        <v>0</v>
      </c>
      <c r="W29" s="85">
        <f>Registro_Datos!X41</f>
        <v>0</v>
      </c>
      <c r="X29" s="86">
        <f>Registro_Datos!Y41</f>
        <v>0</v>
      </c>
      <c r="Y29" s="25" t="str">
        <f>IF(Registro_Datos!$U$3="Esc 1",
    IF((COUNTIFS(E29:W29,1, $E$6:$W$6,"Prioridad 1") + COUNTIFS(E29:W29,1, $E$6:$W$6, "Prioridad 2")/2 + COUNTIFS(E29:W29,1,$E$6:$W$6, "Prioridad 3")/3)&gt;=1,
        "Predio Rechazado",
        "Predio Aprobado"),
    IF(Registro_Datos!$U$3="Esc 2",
        IF((COUNTIFS(E29:W29,1, $E$6:$W$6,"Prioridad 1") + COUNTIFS(E29:W29,1, $E$6:$W$6, "Prioridad 2")/3 + COUNTIFS(E29:W29,1,$E$6:$W$6, "Prioridad 3")/4)&gt;=1,
            "Predio Rechazado",
            "Predio Aprobado")))</f>
        <v>Predio Aprobado</v>
      </c>
    </row>
    <row r="30" spans="1:25" s="5" customFormat="1" ht="24" customHeight="1" x14ac:dyDescent="0.25">
      <c r="A30" s="74" t="str">
        <f>Registro_Datos!B42</f>
        <v>23</v>
      </c>
      <c r="B30" s="30">
        <f>Registro_Datos!C42</f>
        <v>0</v>
      </c>
      <c r="C30" s="58" t="str">
        <f>IF(Registro_Datos!D42&lt;&gt;"",Registro_Datos!D42," ")</f>
        <v xml:space="preserve"> </v>
      </c>
      <c r="D30" s="57" t="str">
        <f>IF(Registro_Datos!E42&lt;&gt;"",Registro_Datos!E42,"")</f>
        <v/>
      </c>
      <c r="E30" s="85">
        <f>Registro_Datos!F42</f>
        <v>0</v>
      </c>
      <c r="F30" s="85">
        <f>Registro_Datos!G42</f>
        <v>0</v>
      </c>
      <c r="G30" s="85">
        <f>Registro_Datos!H42</f>
        <v>0</v>
      </c>
      <c r="H30" s="85">
        <f>Registro_Datos!I42</f>
        <v>0</v>
      </c>
      <c r="I30" s="85">
        <f>Registro_Datos!J42</f>
        <v>0</v>
      </c>
      <c r="J30" s="85">
        <f>Registro_Datos!K42</f>
        <v>0</v>
      </c>
      <c r="K30" s="85">
        <f>Registro_Datos!L42</f>
        <v>0</v>
      </c>
      <c r="L30" s="85">
        <f>Registro_Datos!M42</f>
        <v>0</v>
      </c>
      <c r="M30" s="85">
        <f>Registro_Datos!N42</f>
        <v>0</v>
      </c>
      <c r="N30" s="85">
        <f>Registro_Datos!O42</f>
        <v>0</v>
      </c>
      <c r="O30" s="85">
        <f>Registro_Datos!P42</f>
        <v>0</v>
      </c>
      <c r="P30" s="85">
        <f>Registro_Datos!Q42</f>
        <v>0</v>
      </c>
      <c r="Q30" s="85">
        <f>Registro_Datos!R42</f>
        <v>0</v>
      </c>
      <c r="R30" s="85">
        <f>Registro_Datos!S42</f>
        <v>0</v>
      </c>
      <c r="S30" s="85">
        <f>Registro_Datos!T42</f>
        <v>0</v>
      </c>
      <c r="T30" s="85">
        <f>Registro_Datos!U42</f>
        <v>0</v>
      </c>
      <c r="U30" s="85">
        <f>Registro_Datos!V42</f>
        <v>0</v>
      </c>
      <c r="V30" s="85">
        <f>Registro_Datos!W42</f>
        <v>0</v>
      </c>
      <c r="W30" s="85">
        <f>Registro_Datos!X42</f>
        <v>0</v>
      </c>
      <c r="X30" s="86">
        <f>Registro_Datos!Y42</f>
        <v>0</v>
      </c>
      <c r="Y30" s="25" t="str">
        <f>IF(Registro_Datos!$U$3="Esc 1",
    IF((COUNTIFS(E30:W30,1, $E$6:$W$6,"Prioridad 1") + COUNTIFS(E30:W30,1, $E$6:$W$6, "Prioridad 2")/2 + COUNTIFS(E30:W30,1,$E$6:$W$6, "Prioridad 3")/3)&gt;=1,
        "Predio Rechazado",
        "Predio Aprobado"),
    IF(Registro_Datos!$U$3="Esc 2",
        IF((COUNTIFS(E30:W30,1, $E$6:$W$6,"Prioridad 1") + COUNTIFS(E30:W30,1, $E$6:$W$6, "Prioridad 2")/3 + COUNTIFS(E30:W30,1,$E$6:$W$6, "Prioridad 3")/4)&gt;=1,
            "Predio Rechazado",
            "Predio Aprobado")))</f>
        <v>Predio Aprobado</v>
      </c>
    </row>
    <row r="31" spans="1:25" s="5" customFormat="1" ht="24" customHeight="1" x14ac:dyDescent="0.25">
      <c r="A31" s="74" t="str">
        <f>Registro_Datos!B43</f>
        <v>24</v>
      </c>
      <c r="B31" s="30">
        <f>Registro_Datos!C43</f>
        <v>0</v>
      </c>
      <c r="C31" s="58" t="str">
        <f>IF(Registro_Datos!D43&lt;&gt;"",Registro_Datos!D43," ")</f>
        <v xml:space="preserve"> </v>
      </c>
      <c r="D31" s="57" t="str">
        <f>IF(Registro_Datos!E43&lt;&gt;"",Registro_Datos!E43,"")</f>
        <v/>
      </c>
      <c r="E31" s="85">
        <f>Registro_Datos!F43</f>
        <v>0</v>
      </c>
      <c r="F31" s="85">
        <f>Registro_Datos!G43</f>
        <v>0</v>
      </c>
      <c r="G31" s="85">
        <f>Registro_Datos!H43</f>
        <v>0</v>
      </c>
      <c r="H31" s="85">
        <f>Registro_Datos!I43</f>
        <v>0</v>
      </c>
      <c r="I31" s="85">
        <f>Registro_Datos!J43</f>
        <v>0</v>
      </c>
      <c r="J31" s="85">
        <f>Registro_Datos!K43</f>
        <v>0</v>
      </c>
      <c r="K31" s="85">
        <f>Registro_Datos!L43</f>
        <v>0</v>
      </c>
      <c r="L31" s="85">
        <f>Registro_Datos!M43</f>
        <v>0</v>
      </c>
      <c r="M31" s="85">
        <f>Registro_Datos!N43</f>
        <v>0</v>
      </c>
      <c r="N31" s="85">
        <f>Registro_Datos!O43</f>
        <v>0</v>
      </c>
      <c r="O31" s="85">
        <f>Registro_Datos!P43</f>
        <v>0</v>
      </c>
      <c r="P31" s="85">
        <f>Registro_Datos!Q43</f>
        <v>0</v>
      </c>
      <c r="Q31" s="85">
        <f>Registro_Datos!R43</f>
        <v>0</v>
      </c>
      <c r="R31" s="85">
        <f>Registro_Datos!S43</f>
        <v>0</v>
      </c>
      <c r="S31" s="85">
        <f>Registro_Datos!T43</f>
        <v>0</v>
      </c>
      <c r="T31" s="85">
        <f>Registro_Datos!U43</f>
        <v>0</v>
      </c>
      <c r="U31" s="85">
        <f>Registro_Datos!V43</f>
        <v>0</v>
      </c>
      <c r="V31" s="85">
        <f>Registro_Datos!W43</f>
        <v>0</v>
      </c>
      <c r="W31" s="85">
        <f>Registro_Datos!X43</f>
        <v>0</v>
      </c>
      <c r="X31" s="86">
        <f>Registro_Datos!Y43</f>
        <v>0</v>
      </c>
      <c r="Y31" s="25" t="str">
        <f>IF(Registro_Datos!$U$3="Esc 1",
    IF((COUNTIFS(E31:W31,1, $E$6:$W$6,"Prioridad 1") + COUNTIFS(E31:W31,1, $E$6:$W$6, "Prioridad 2")/2 + COUNTIFS(E31:W31,1,$E$6:$W$6, "Prioridad 3")/3)&gt;=1,
        "Predio Rechazado",
        "Predio Aprobado"),
    IF(Registro_Datos!$U$3="Esc 2",
        IF((COUNTIFS(E31:W31,1, $E$6:$W$6,"Prioridad 1") + COUNTIFS(E31:W31,1, $E$6:$W$6, "Prioridad 2")/3 + COUNTIFS(E31:W31,1,$E$6:$W$6, "Prioridad 3")/4)&gt;=1,
            "Predio Rechazado",
            "Predio Aprobado")))</f>
        <v>Predio Aprobado</v>
      </c>
    </row>
    <row r="32" spans="1:25" s="5" customFormat="1" ht="24" customHeight="1" x14ac:dyDescent="0.25">
      <c r="A32" s="74" t="str">
        <f>Registro_Datos!B44</f>
        <v>25</v>
      </c>
      <c r="B32" s="30">
        <f>Registro_Datos!C44</f>
        <v>0</v>
      </c>
      <c r="C32" s="58" t="str">
        <f>IF(Registro_Datos!D44&lt;&gt;"",Registro_Datos!D44," ")</f>
        <v xml:space="preserve"> </v>
      </c>
      <c r="D32" s="57" t="str">
        <f>IF(Registro_Datos!E44&lt;&gt;"",Registro_Datos!E44,"")</f>
        <v/>
      </c>
      <c r="E32" s="85">
        <f>Registro_Datos!F44</f>
        <v>0</v>
      </c>
      <c r="F32" s="85">
        <f>Registro_Datos!G44</f>
        <v>0</v>
      </c>
      <c r="G32" s="85">
        <f>Registro_Datos!H44</f>
        <v>0</v>
      </c>
      <c r="H32" s="85">
        <f>Registro_Datos!I44</f>
        <v>0</v>
      </c>
      <c r="I32" s="85">
        <f>Registro_Datos!J44</f>
        <v>0</v>
      </c>
      <c r="J32" s="85">
        <f>Registro_Datos!K44</f>
        <v>0</v>
      </c>
      <c r="K32" s="85">
        <f>Registro_Datos!L44</f>
        <v>0</v>
      </c>
      <c r="L32" s="85">
        <f>Registro_Datos!M44</f>
        <v>0</v>
      </c>
      <c r="M32" s="85">
        <f>Registro_Datos!N44</f>
        <v>0</v>
      </c>
      <c r="N32" s="85">
        <f>Registro_Datos!O44</f>
        <v>0</v>
      </c>
      <c r="O32" s="85">
        <f>Registro_Datos!P44</f>
        <v>0</v>
      </c>
      <c r="P32" s="85">
        <f>Registro_Datos!Q44</f>
        <v>0</v>
      </c>
      <c r="Q32" s="85">
        <f>Registro_Datos!R44</f>
        <v>0</v>
      </c>
      <c r="R32" s="85">
        <f>Registro_Datos!S44</f>
        <v>0</v>
      </c>
      <c r="S32" s="85">
        <f>Registro_Datos!T44</f>
        <v>0</v>
      </c>
      <c r="T32" s="85">
        <f>Registro_Datos!U44</f>
        <v>0</v>
      </c>
      <c r="U32" s="85">
        <f>Registro_Datos!V44</f>
        <v>0</v>
      </c>
      <c r="V32" s="85">
        <f>Registro_Datos!W44</f>
        <v>0</v>
      </c>
      <c r="W32" s="85">
        <f>Registro_Datos!X44</f>
        <v>0</v>
      </c>
      <c r="X32" s="86">
        <f>Registro_Datos!Y44</f>
        <v>0</v>
      </c>
      <c r="Y32" s="25" t="str">
        <f>IF(Registro_Datos!$U$3="Esc 1",
    IF((COUNTIFS(E32:W32,1, $E$6:$W$6,"Prioridad 1") + COUNTIFS(E32:W32,1, $E$6:$W$6, "Prioridad 2")/2 + COUNTIFS(E32:W32,1,$E$6:$W$6, "Prioridad 3")/3)&gt;=1,
        "Predio Rechazado",
        "Predio Aprobado"),
    IF(Registro_Datos!$U$3="Esc 2",
        IF((COUNTIFS(E32:W32,1, $E$6:$W$6,"Prioridad 1") + COUNTIFS(E32:W32,1, $E$6:$W$6, "Prioridad 2")/3 + COUNTIFS(E32:W32,1,$E$6:$W$6, "Prioridad 3")/4)&gt;=1,
            "Predio Rechazado",
            "Predio Aprobado")))</f>
        <v>Predio Aprobado</v>
      </c>
    </row>
    <row r="33" spans="1:25" s="5" customFormat="1" ht="24" customHeight="1" x14ac:dyDescent="0.25">
      <c r="A33" s="74" t="str">
        <f>Registro_Datos!B45</f>
        <v>26</v>
      </c>
      <c r="B33" s="30">
        <f>Registro_Datos!C45</f>
        <v>0</v>
      </c>
      <c r="C33" s="58" t="str">
        <f>IF(Registro_Datos!D45&lt;&gt;"",Registro_Datos!D45," ")</f>
        <v xml:space="preserve"> </v>
      </c>
      <c r="D33" s="57" t="str">
        <f>IF(Registro_Datos!E45&lt;&gt;"",Registro_Datos!E45,"")</f>
        <v/>
      </c>
      <c r="E33" s="85">
        <f>Registro_Datos!F45</f>
        <v>0</v>
      </c>
      <c r="F33" s="85">
        <f>Registro_Datos!G45</f>
        <v>0</v>
      </c>
      <c r="G33" s="85">
        <f>Registro_Datos!H45</f>
        <v>0</v>
      </c>
      <c r="H33" s="85">
        <f>Registro_Datos!I45</f>
        <v>0</v>
      </c>
      <c r="I33" s="85">
        <f>Registro_Datos!J45</f>
        <v>0</v>
      </c>
      <c r="J33" s="85">
        <f>Registro_Datos!K45</f>
        <v>0</v>
      </c>
      <c r="K33" s="85">
        <f>Registro_Datos!L45</f>
        <v>0</v>
      </c>
      <c r="L33" s="85">
        <f>Registro_Datos!M45</f>
        <v>0</v>
      </c>
      <c r="M33" s="85">
        <f>Registro_Datos!N45</f>
        <v>0</v>
      </c>
      <c r="N33" s="85">
        <f>Registro_Datos!O45</f>
        <v>0</v>
      </c>
      <c r="O33" s="85">
        <f>Registro_Datos!P45</f>
        <v>0</v>
      </c>
      <c r="P33" s="85">
        <f>Registro_Datos!Q45</f>
        <v>0</v>
      </c>
      <c r="Q33" s="85">
        <f>Registro_Datos!R45</f>
        <v>0</v>
      </c>
      <c r="R33" s="85">
        <f>Registro_Datos!S45</f>
        <v>0</v>
      </c>
      <c r="S33" s="85">
        <f>Registro_Datos!T45</f>
        <v>0</v>
      </c>
      <c r="T33" s="85">
        <f>Registro_Datos!U45</f>
        <v>0</v>
      </c>
      <c r="U33" s="85">
        <f>Registro_Datos!V45</f>
        <v>0</v>
      </c>
      <c r="V33" s="85">
        <f>Registro_Datos!W45</f>
        <v>0</v>
      </c>
      <c r="W33" s="85">
        <f>Registro_Datos!X45</f>
        <v>0</v>
      </c>
      <c r="X33" s="86">
        <f>Registro_Datos!Y45</f>
        <v>0</v>
      </c>
      <c r="Y33" s="25" t="str">
        <f>IF(Registro_Datos!$U$3="Esc 1",
    IF((COUNTIFS(E33:W33,1, $E$6:$W$6,"Prioridad 1") + COUNTIFS(E33:W33,1, $E$6:$W$6, "Prioridad 2")/2 + COUNTIFS(E33:W33,1,$E$6:$W$6, "Prioridad 3")/3)&gt;=1,
        "Predio Rechazado",
        "Predio Aprobado"),
    IF(Registro_Datos!$U$3="Esc 2",
        IF((COUNTIFS(E33:W33,1, $E$6:$W$6,"Prioridad 1") + COUNTIFS(E33:W33,1, $E$6:$W$6, "Prioridad 2")/3 + COUNTIFS(E33:W33,1,$E$6:$W$6, "Prioridad 3")/4)&gt;=1,
            "Predio Rechazado",
            "Predio Aprobado")))</f>
        <v>Predio Aprobado</v>
      </c>
    </row>
    <row r="34" spans="1:25" s="5" customFormat="1" ht="24" customHeight="1" x14ac:dyDescent="0.25">
      <c r="A34" s="74" t="str">
        <f>Registro_Datos!B46</f>
        <v>27</v>
      </c>
      <c r="B34" s="30">
        <f>Registro_Datos!C46</f>
        <v>0</v>
      </c>
      <c r="C34" s="58" t="str">
        <f>IF(Registro_Datos!D46&lt;&gt;"",Registro_Datos!D46," ")</f>
        <v xml:space="preserve"> </v>
      </c>
      <c r="D34" s="57" t="str">
        <f>IF(Registro_Datos!E46&lt;&gt;"",Registro_Datos!E46,"")</f>
        <v/>
      </c>
      <c r="E34" s="85">
        <f>Registro_Datos!F46</f>
        <v>0</v>
      </c>
      <c r="F34" s="85">
        <f>Registro_Datos!G46</f>
        <v>0</v>
      </c>
      <c r="G34" s="85">
        <f>Registro_Datos!H46</f>
        <v>0</v>
      </c>
      <c r="H34" s="85">
        <f>Registro_Datos!I46</f>
        <v>0</v>
      </c>
      <c r="I34" s="85">
        <f>Registro_Datos!J46</f>
        <v>0</v>
      </c>
      <c r="J34" s="85">
        <f>Registro_Datos!K46</f>
        <v>0</v>
      </c>
      <c r="K34" s="85">
        <f>Registro_Datos!L46</f>
        <v>0</v>
      </c>
      <c r="L34" s="85">
        <f>Registro_Datos!M46</f>
        <v>0</v>
      </c>
      <c r="M34" s="85">
        <f>Registro_Datos!N46</f>
        <v>0</v>
      </c>
      <c r="N34" s="85">
        <f>Registro_Datos!O46</f>
        <v>0</v>
      </c>
      <c r="O34" s="85">
        <f>Registro_Datos!P46</f>
        <v>0</v>
      </c>
      <c r="P34" s="85">
        <f>Registro_Datos!Q46</f>
        <v>0</v>
      </c>
      <c r="Q34" s="85">
        <f>Registro_Datos!R46</f>
        <v>0</v>
      </c>
      <c r="R34" s="85">
        <f>Registro_Datos!S46</f>
        <v>0</v>
      </c>
      <c r="S34" s="85">
        <f>Registro_Datos!T46</f>
        <v>0</v>
      </c>
      <c r="T34" s="85">
        <f>Registro_Datos!U46</f>
        <v>0</v>
      </c>
      <c r="U34" s="85">
        <f>Registro_Datos!V46</f>
        <v>0</v>
      </c>
      <c r="V34" s="85">
        <f>Registro_Datos!W46</f>
        <v>0</v>
      </c>
      <c r="W34" s="85">
        <f>Registro_Datos!X46</f>
        <v>0</v>
      </c>
      <c r="X34" s="86">
        <f>Registro_Datos!Y46</f>
        <v>0</v>
      </c>
      <c r="Y34" s="25" t="str">
        <f>IF(Registro_Datos!$U$3="Esc 1",
    IF((COUNTIFS(E34:W34,1, $E$6:$W$6,"Prioridad 1") + COUNTIFS(E34:W34,1, $E$6:$W$6, "Prioridad 2")/2 + COUNTIFS(E34:W34,1,$E$6:$W$6, "Prioridad 3")/3)&gt;=1,
        "Predio Rechazado",
        "Predio Aprobado"),
    IF(Registro_Datos!$U$3="Esc 2",
        IF((COUNTIFS(E34:W34,1, $E$6:$W$6,"Prioridad 1") + COUNTIFS(E34:W34,1, $E$6:$W$6, "Prioridad 2")/3 + COUNTIFS(E34:W34,1,$E$6:$W$6, "Prioridad 3")/4)&gt;=1,
            "Predio Rechazado",
            "Predio Aprobado")))</f>
        <v>Predio Aprobado</v>
      </c>
    </row>
    <row r="35" spans="1:25" s="5" customFormat="1" ht="24" customHeight="1" x14ac:dyDescent="0.25">
      <c r="A35" s="74" t="str">
        <f>Registro_Datos!B47</f>
        <v>28</v>
      </c>
      <c r="B35" s="30">
        <f>Registro_Datos!C47</f>
        <v>0</v>
      </c>
      <c r="C35" s="58" t="str">
        <f>IF(Registro_Datos!D47&lt;&gt;"",Registro_Datos!D47," ")</f>
        <v xml:space="preserve"> </v>
      </c>
      <c r="D35" s="57" t="str">
        <f>IF(Registro_Datos!E47&lt;&gt;"",Registro_Datos!E47,"")</f>
        <v/>
      </c>
      <c r="E35" s="85">
        <f>Registro_Datos!F47</f>
        <v>0</v>
      </c>
      <c r="F35" s="85">
        <f>Registro_Datos!G47</f>
        <v>0</v>
      </c>
      <c r="G35" s="85">
        <f>Registro_Datos!H47</f>
        <v>0</v>
      </c>
      <c r="H35" s="85">
        <f>Registro_Datos!I47</f>
        <v>0</v>
      </c>
      <c r="I35" s="85">
        <f>Registro_Datos!J47</f>
        <v>0</v>
      </c>
      <c r="J35" s="85">
        <f>Registro_Datos!K47</f>
        <v>0</v>
      </c>
      <c r="K35" s="85">
        <f>Registro_Datos!L47</f>
        <v>0</v>
      </c>
      <c r="L35" s="85">
        <f>Registro_Datos!M47</f>
        <v>0</v>
      </c>
      <c r="M35" s="85">
        <f>Registro_Datos!N47</f>
        <v>0</v>
      </c>
      <c r="N35" s="85">
        <f>Registro_Datos!O47</f>
        <v>0</v>
      </c>
      <c r="O35" s="85">
        <f>Registro_Datos!P47</f>
        <v>0</v>
      </c>
      <c r="P35" s="85">
        <f>Registro_Datos!Q47</f>
        <v>0</v>
      </c>
      <c r="Q35" s="85">
        <f>Registro_Datos!R47</f>
        <v>0</v>
      </c>
      <c r="R35" s="85">
        <f>Registro_Datos!S47</f>
        <v>0</v>
      </c>
      <c r="S35" s="85">
        <f>Registro_Datos!T47</f>
        <v>0</v>
      </c>
      <c r="T35" s="85">
        <f>Registro_Datos!U47</f>
        <v>0</v>
      </c>
      <c r="U35" s="85">
        <f>Registro_Datos!V47</f>
        <v>0</v>
      </c>
      <c r="V35" s="85">
        <f>Registro_Datos!W47</f>
        <v>0</v>
      </c>
      <c r="W35" s="85">
        <f>Registro_Datos!X47</f>
        <v>0</v>
      </c>
      <c r="X35" s="86">
        <f>Registro_Datos!Y47</f>
        <v>0</v>
      </c>
      <c r="Y35" s="25" t="str">
        <f>IF(Registro_Datos!$U$3="Esc 1",
    IF((COUNTIFS(E35:W35,1, $E$6:$W$6,"Prioridad 1") + COUNTIFS(E35:W35,1, $E$6:$W$6, "Prioridad 2")/2 + COUNTIFS(E35:W35,1,$E$6:$W$6, "Prioridad 3")/3)&gt;=1,
        "Predio Rechazado",
        "Predio Aprobado"),
    IF(Registro_Datos!$U$3="Esc 2",
        IF((COUNTIFS(E35:W35,1, $E$6:$W$6,"Prioridad 1") + COUNTIFS(E35:W35,1, $E$6:$W$6, "Prioridad 2")/3 + COUNTIFS(E35:W35,1,$E$6:$W$6, "Prioridad 3")/4)&gt;=1,
            "Predio Rechazado",
            "Predio Aprobado")))</f>
        <v>Predio Aprobado</v>
      </c>
    </row>
    <row r="36" spans="1:25" s="5" customFormat="1" ht="24" customHeight="1" x14ac:dyDescent="0.25">
      <c r="A36" s="74" t="str">
        <f>Registro_Datos!B48</f>
        <v>29</v>
      </c>
      <c r="B36" s="30">
        <f>Registro_Datos!C48</f>
        <v>0</v>
      </c>
      <c r="C36" s="58" t="str">
        <f>IF(Registro_Datos!D48&lt;&gt;"",Registro_Datos!D48," ")</f>
        <v xml:space="preserve"> </v>
      </c>
      <c r="D36" s="57" t="str">
        <f>IF(Registro_Datos!E48&lt;&gt;"",Registro_Datos!E48,"")</f>
        <v/>
      </c>
      <c r="E36" s="85">
        <f>Registro_Datos!F48</f>
        <v>0</v>
      </c>
      <c r="F36" s="85">
        <f>Registro_Datos!G48</f>
        <v>0</v>
      </c>
      <c r="G36" s="85">
        <f>Registro_Datos!H48</f>
        <v>0</v>
      </c>
      <c r="H36" s="85">
        <f>Registro_Datos!I48</f>
        <v>0</v>
      </c>
      <c r="I36" s="85">
        <f>Registro_Datos!J48</f>
        <v>0</v>
      </c>
      <c r="J36" s="85">
        <f>Registro_Datos!K48</f>
        <v>0</v>
      </c>
      <c r="K36" s="85">
        <f>Registro_Datos!L48</f>
        <v>0</v>
      </c>
      <c r="L36" s="85">
        <f>Registro_Datos!M48</f>
        <v>0</v>
      </c>
      <c r="M36" s="85">
        <f>Registro_Datos!N48</f>
        <v>0</v>
      </c>
      <c r="N36" s="85">
        <f>Registro_Datos!O48</f>
        <v>0</v>
      </c>
      <c r="O36" s="85">
        <f>Registro_Datos!P48</f>
        <v>0</v>
      </c>
      <c r="P36" s="85">
        <f>Registro_Datos!Q48</f>
        <v>0</v>
      </c>
      <c r="Q36" s="85">
        <f>Registro_Datos!R48</f>
        <v>0</v>
      </c>
      <c r="R36" s="85">
        <f>Registro_Datos!S48</f>
        <v>0</v>
      </c>
      <c r="S36" s="85">
        <f>Registro_Datos!T48</f>
        <v>0</v>
      </c>
      <c r="T36" s="85">
        <f>Registro_Datos!U48</f>
        <v>0</v>
      </c>
      <c r="U36" s="85">
        <f>Registro_Datos!V48</f>
        <v>0</v>
      </c>
      <c r="V36" s="85">
        <f>Registro_Datos!W48</f>
        <v>0</v>
      </c>
      <c r="W36" s="85">
        <f>Registro_Datos!X48</f>
        <v>0</v>
      </c>
      <c r="X36" s="86">
        <f>Registro_Datos!Y48</f>
        <v>0</v>
      </c>
      <c r="Y36" s="25" t="str">
        <f>IF(Registro_Datos!$U$3="Esc 1",
    IF((COUNTIFS(E36:W36,1, $E$6:$W$6,"Prioridad 1") + COUNTIFS(E36:W36,1, $E$6:$W$6, "Prioridad 2")/2 + COUNTIFS(E36:W36,1,$E$6:$W$6, "Prioridad 3")/3)&gt;=1,
        "Predio Rechazado",
        "Predio Aprobado"),
    IF(Registro_Datos!$U$3="Esc 2",
        IF((COUNTIFS(E36:W36,1, $E$6:$W$6,"Prioridad 1") + COUNTIFS(E36:W36,1, $E$6:$W$6, "Prioridad 2")/3 + COUNTIFS(E36:W36,1,$E$6:$W$6, "Prioridad 3")/4)&gt;=1,
            "Predio Rechazado",
            "Predio Aprobado")))</f>
        <v>Predio Aprobado</v>
      </c>
    </row>
    <row r="37" spans="1:25" s="5" customFormat="1" ht="24" customHeight="1" x14ac:dyDescent="0.25">
      <c r="A37" s="74" t="str">
        <f>Registro_Datos!B49</f>
        <v>30</v>
      </c>
      <c r="B37" s="30">
        <f>Registro_Datos!C49</f>
        <v>0</v>
      </c>
      <c r="C37" s="58" t="str">
        <f>IF(Registro_Datos!D49&lt;&gt;"",Registro_Datos!D49," ")</f>
        <v xml:space="preserve"> </v>
      </c>
      <c r="D37" s="57" t="str">
        <f>IF(Registro_Datos!E49&lt;&gt;"",Registro_Datos!E49,"")</f>
        <v/>
      </c>
      <c r="E37" s="85">
        <f>Registro_Datos!F49</f>
        <v>0</v>
      </c>
      <c r="F37" s="85">
        <f>Registro_Datos!G49</f>
        <v>0</v>
      </c>
      <c r="G37" s="85">
        <f>Registro_Datos!H49</f>
        <v>0</v>
      </c>
      <c r="H37" s="85">
        <f>Registro_Datos!I49</f>
        <v>0</v>
      </c>
      <c r="I37" s="85">
        <f>Registro_Datos!J49</f>
        <v>0</v>
      </c>
      <c r="J37" s="85">
        <f>Registro_Datos!K49</f>
        <v>0</v>
      </c>
      <c r="K37" s="85">
        <f>Registro_Datos!L49</f>
        <v>0</v>
      </c>
      <c r="L37" s="85">
        <f>Registro_Datos!M49</f>
        <v>0</v>
      </c>
      <c r="M37" s="85">
        <f>Registro_Datos!N49</f>
        <v>0</v>
      </c>
      <c r="N37" s="85">
        <f>Registro_Datos!O49</f>
        <v>0</v>
      </c>
      <c r="O37" s="85">
        <f>Registro_Datos!P49</f>
        <v>0</v>
      </c>
      <c r="P37" s="85">
        <f>Registro_Datos!Q49</f>
        <v>0</v>
      </c>
      <c r="Q37" s="85">
        <f>Registro_Datos!R49</f>
        <v>0</v>
      </c>
      <c r="R37" s="85">
        <f>Registro_Datos!S49</f>
        <v>0</v>
      </c>
      <c r="S37" s="85">
        <f>Registro_Datos!T49</f>
        <v>0</v>
      </c>
      <c r="T37" s="85">
        <f>Registro_Datos!U49</f>
        <v>0</v>
      </c>
      <c r="U37" s="85">
        <f>Registro_Datos!V49</f>
        <v>0</v>
      </c>
      <c r="V37" s="85">
        <f>Registro_Datos!W49</f>
        <v>0</v>
      </c>
      <c r="W37" s="85">
        <f>Registro_Datos!X49</f>
        <v>0</v>
      </c>
      <c r="X37" s="86">
        <f>Registro_Datos!Y49</f>
        <v>0</v>
      </c>
      <c r="Y37" s="25" t="str">
        <f>IF(Registro_Datos!$U$3="Esc 1",
    IF((COUNTIFS(E37:W37,1, $E$6:$W$6,"Prioridad 1") + COUNTIFS(E37:W37,1, $E$6:$W$6, "Prioridad 2")/2 + COUNTIFS(E37:W37,1,$E$6:$W$6, "Prioridad 3")/3)&gt;=1,
        "Predio Rechazado",
        "Predio Aprobado"),
    IF(Registro_Datos!$U$3="Esc 2",
        IF((COUNTIFS(E37:W37,1, $E$6:$W$6,"Prioridad 1") + COUNTIFS(E37:W37,1, $E$6:$W$6, "Prioridad 2")/3 + COUNTIFS(E37:W37,1,$E$6:$W$6, "Prioridad 3")/4)&gt;=1,
            "Predio Rechazado",
            "Predio Aprobado")))</f>
        <v>Predio Aprobado</v>
      </c>
    </row>
    <row r="38" spans="1:25" s="5" customFormat="1" ht="24" customHeight="1" x14ac:dyDescent="0.25">
      <c r="A38" s="74" t="str">
        <f>Registro_Datos!B50</f>
        <v>31</v>
      </c>
      <c r="B38" s="30">
        <f>Registro_Datos!C50</f>
        <v>0</v>
      </c>
      <c r="C38" s="58" t="str">
        <f>IF(Registro_Datos!D50&lt;&gt;"",Registro_Datos!D50," ")</f>
        <v xml:space="preserve"> </v>
      </c>
      <c r="D38" s="57" t="str">
        <f>IF(Registro_Datos!E50&lt;&gt;"",Registro_Datos!E50,"")</f>
        <v/>
      </c>
      <c r="E38" s="85">
        <f>Registro_Datos!F50</f>
        <v>0</v>
      </c>
      <c r="F38" s="85">
        <f>Registro_Datos!G50</f>
        <v>0</v>
      </c>
      <c r="G38" s="85">
        <f>Registro_Datos!H50</f>
        <v>0</v>
      </c>
      <c r="H38" s="85">
        <f>Registro_Datos!I50</f>
        <v>0</v>
      </c>
      <c r="I38" s="85">
        <f>Registro_Datos!J50</f>
        <v>0</v>
      </c>
      <c r="J38" s="85">
        <f>Registro_Datos!K50</f>
        <v>0</v>
      </c>
      <c r="K38" s="85">
        <f>Registro_Datos!L50</f>
        <v>0</v>
      </c>
      <c r="L38" s="85">
        <f>Registro_Datos!M50</f>
        <v>0</v>
      </c>
      <c r="M38" s="85">
        <f>Registro_Datos!N50</f>
        <v>0</v>
      </c>
      <c r="N38" s="85">
        <f>Registro_Datos!O50</f>
        <v>0</v>
      </c>
      <c r="O38" s="85">
        <f>Registro_Datos!P50</f>
        <v>0</v>
      </c>
      <c r="P38" s="85">
        <f>Registro_Datos!Q50</f>
        <v>0</v>
      </c>
      <c r="Q38" s="85">
        <f>Registro_Datos!R50</f>
        <v>0</v>
      </c>
      <c r="R38" s="85">
        <f>Registro_Datos!S50</f>
        <v>0</v>
      </c>
      <c r="S38" s="85">
        <f>Registro_Datos!T50</f>
        <v>0</v>
      </c>
      <c r="T38" s="85">
        <f>Registro_Datos!U50</f>
        <v>0</v>
      </c>
      <c r="U38" s="85">
        <f>Registro_Datos!V50</f>
        <v>0</v>
      </c>
      <c r="V38" s="85">
        <f>Registro_Datos!W50</f>
        <v>0</v>
      </c>
      <c r="W38" s="85">
        <f>Registro_Datos!X50</f>
        <v>0</v>
      </c>
      <c r="X38" s="86">
        <f>Registro_Datos!Y50</f>
        <v>0</v>
      </c>
      <c r="Y38" s="25" t="str">
        <f>IF(Registro_Datos!$U$3="Esc 1",
    IF((COUNTIFS(E38:W38,1, $E$6:$W$6,"Prioridad 1") + COUNTIFS(E38:W38,1, $E$6:$W$6, "Prioridad 2")/2 + COUNTIFS(E38:W38,1,$E$6:$W$6, "Prioridad 3")/3)&gt;=1,
        "Predio Rechazado",
        "Predio Aprobado"),
    IF(Registro_Datos!$U$3="Esc 2",
        IF((COUNTIFS(E38:W38,1, $E$6:$W$6,"Prioridad 1") + COUNTIFS(E38:W38,1, $E$6:$W$6, "Prioridad 2")/3 + COUNTIFS(E38:W38,1,$E$6:$W$6, "Prioridad 3")/4)&gt;=1,
            "Predio Rechazado",
            "Predio Aprobado")))</f>
        <v>Predio Aprobado</v>
      </c>
    </row>
    <row r="39" spans="1:25" s="5" customFormat="1" ht="24" customHeight="1" x14ac:dyDescent="0.25">
      <c r="A39" s="74" t="str">
        <f>Registro_Datos!B51</f>
        <v>32</v>
      </c>
      <c r="B39" s="30">
        <f>Registro_Datos!C51</f>
        <v>0</v>
      </c>
      <c r="C39" s="58" t="str">
        <f>IF(Registro_Datos!D51&lt;&gt;"",Registro_Datos!D51," ")</f>
        <v xml:space="preserve"> </v>
      </c>
      <c r="D39" s="57" t="str">
        <f>IF(Registro_Datos!E51&lt;&gt;"",Registro_Datos!E51,"")</f>
        <v/>
      </c>
      <c r="E39" s="85">
        <f>Registro_Datos!F51</f>
        <v>0</v>
      </c>
      <c r="F39" s="85">
        <f>Registro_Datos!G51</f>
        <v>0</v>
      </c>
      <c r="G39" s="85">
        <f>Registro_Datos!H51</f>
        <v>0</v>
      </c>
      <c r="H39" s="85">
        <f>Registro_Datos!I51</f>
        <v>0</v>
      </c>
      <c r="I39" s="85">
        <f>Registro_Datos!J51</f>
        <v>0</v>
      </c>
      <c r="J39" s="85">
        <f>Registro_Datos!K51</f>
        <v>0</v>
      </c>
      <c r="K39" s="85">
        <f>Registro_Datos!L51</f>
        <v>0</v>
      </c>
      <c r="L39" s="85">
        <f>Registro_Datos!M51</f>
        <v>0</v>
      </c>
      <c r="M39" s="85">
        <f>Registro_Datos!N51</f>
        <v>0</v>
      </c>
      <c r="N39" s="85">
        <f>Registro_Datos!O51</f>
        <v>0</v>
      </c>
      <c r="O39" s="85">
        <f>Registro_Datos!P51</f>
        <v>0</v>
      </c>
      <c r="P39" s="85">
        <f>Registro_Datos!Q51</f>
        <v>0</v>
      </c>
      <c r="Q39" s="85">
        <f>Registro_Datos!R51</f>
        <v>0</v>
      </c>
      <c r="R39" s="85">
        <f>Registro_Datos!S51</f>
        <v>0</v>
      </c>
      <c r="S39" s="85">
        <f>Registro_Datos!T51</f>
        <v>0</v>
      </c>
      <c r="T39" s="85">
        <f>Registro_Datos!U51</f>
        <v>0</v>
      </c>
      <c r="U39" s="85">
        <f>Registro_Datos!V51</f>
        <v>0</v>
      </c>
      <c r="V39" s="85">
        <f>Registro_Datos!W51</f>
        <v>0</v>
      </c>
      <c r="W39" s="85">
        <f>Registro_Datos!X51</f>
        <v>0</v>
      </c>
      <c r="X39" s="86">
        <f>Registro_Datos!Y51</f>
        <v>0</v>
      </c>
      <c r="Y39" s="25" t="str">
        <f>IF(Registro_Datos!$U$3="Esc 1",
    IF((COUNTIFS(E39:W39,1, $E$6:$W$6,"Prioridad 1") + COUNTIFS(E39:W39,1, $E$6:$W$6, "Prioridad 2")/2 + COUNTIFS(E39:W39,1,$E$6:$W$6, "Prioridad 3")/3)&gt;=1,
        "Predio Rechazado",
        "Predio Aprobado"),
    IF(Registro_Datos!$U$3="Esc 2",
        IF((COUNTIFS(E39:W39,1, $E$6:$W$6,"Prioridad 1") + COUNTIFS(E39:W39,1, $E$6:$W$6, "Prioridad 2")/3 + COUNTIFS(E39:W39,1,$E$6:$W$6, "Prioridad 3")/4)&gt;=1,
            "Predio Rechazado",
            "Predio Aprobado")))</f>
        <v>Predio Aprobado</v>
      </c>
    </row>
    <row r="40" spans="1:25" s="5" customFormat="1" ht="24" customHeight="1" x14ac:dyDescent="0.25">
      <c r="A40" s="74" t="str">
        <f>Registro_Datos!B52</f>
        <v>33</v>
      </c>
      <c r="B40" s="30">
        <f>Registro_Datos!C52</f>
        <v>0</v>
      </c>
      <c r="C40" s="58" t="str">
        <f>IF(Registro_Datos!D52&lt;&gt;"",Registro_Datos!D52," ")</f>
        <v xml:space="preserve"> </v>
      </c>
      <c r="D40" s="57" t="str">
        <f>IF(Registro_Datos!E52&lt;&gt;"",Registro_Datos!E52,"")</f>
        <v/>
      </c>
      <c r="E40" s="85">
        <f>Registro_Datos!F52</f>
        <v>0</v>
      </c>
      <c r="F40" s="85">
        <f>Registro_Datos!G52</f>
        <v>0</v>
      </c>
      <c r="G40" s="85">
        <f>Registro_Datos!H52</f>
        <v>0</v>
      </c>
      <c r="H40" s="85">
        <f>Registro_Datos!I52</f>
        <v>0</v>
      </c>
      <c r="I40" s="85">
        <f>Registro_Datos!J52</f>
        <v>0</v>
      </c>
      <c r="J40" s="85">
        <f>Registro_Datos!K52</f>
        <v>0</v>
      </c>
      <c r="K40" s="85">
        <f>Registro_Datos!L52</f>
        <v>0</v>
      </c>
      <c r="L40" s="85">
        <f>Registro_Datos!M52</f>
        <v>0</v>
      </c>
      <c r="M40" s="85">
        <f>Registro_Datos!N52</f>
        <v>0</v>
      </c>
      <c r="N40" s="85">
        <f>Registro_Datos!O52</f>
        <v>0</v>
      </c>
      <c r="O40" s="85">
        <f>Registro_Datos!P52</f>
        <v>0</v>
      </c>
      <c r="P40" s="85">
        <f>Registro_Datos!Q52</f>
        <v>0</v>
      </c>
      <c r="Q40" s="85">
        <f>Registro_Datos!R52</f>
        <v>0</v>
      </c>
      <c r="R40" s="85">
        <f>Registro_Datos!S52</f>
        <v>0</v>
      </c>
      <c r="S40" s="85">
        <f>Registro_Datos!T52</f>
        <v>0</v>
      </c>
      <c r="T40" s="85">
        <f>Registro_Datos!U52</f>
        <v>0</v>
      </c>
      <c r="U40" s="85">
        <f>Registro_Datos!V52</f>
        <v>0</v>
      </c>
      <c r="V40" s="85">
        <f>Registro_Datos!W52</f>
        <v>0</v>
      </c>
      <c r="W40" s="85">
        <f>Registro_Datos!X52</f>
        <v>0</v>
      </c>
      <c r="X40" s="86">
        <f>Registro_Datos!Y52</f>
        <v>0</v>
      </c>
      <c r="Y40" s="25" t="str">
        <f>IF(Registro_Datos!$U$3="Esc 1",
    IF((COUNTIFS(E40:W40,1, $E$6:$W$6,"Prioridad 1") + COUNTIFS(E40:W40,1, $E$6:$W$6, "Prioridad 2")/2 + COUNTIFS(E40:W40,1,$E$6:$W$6, "Prioridad 3")/3)&gt;=1,
        "Predio Rechazado",
        "Predio Aprobado"),
    IF(Registro_Datos!$U$3="Esc 2",
        IF((COUNTIFS(E40:W40,1, $E$6:$W$6,"Prioridad 1") + COUNTIFS(E40:W40,1, $E$6:$W$6, "Prioridad 2")/3 + COUNTIFS(E40:W40,1,$E$6:$W$6, "Prioridad 3")/4)&gt;=1,
            "Predio Rechazado",
            "Predio Aprobado")))</f>
        <v>Predio Aprobado</v>
      </c>
    </row>
    <row r="41" spans="1:25" s="5" customFormat="1" ht="24" customHeight="1" x14ac:dyDescent="0.25">
      <c r="A41" s="74" t="str">
        <f>Registro_Datos!B53</f>
        <v>34</v>
      </c>
      <c r="B41" s="30">
        <f>Registro_Datos!C22</f>
        <v>0</v>
      </c>
      <c r="C41" s="58" t="str">
        <f>IF(Registro_Datos!D22&lt;&gt;"",Registro_Datos!D22," ")</f>
        <v xml:space="preserve"> </v>
      </c>
      <c r="D41" s="57" t="str">
        <f>IF(Registro_Datos!E22&lt;&gt;"",Registro_Datos!E22,"")</f>
        <v/>
      </c>
      <c r="E41" s="85">
        <f>Registro_Datos!F53</f>
        <v>0</v>
      </c>
      <c r="F41" s="85">
        <f>Registro_Datos!G53</f>
        <v>0</v>
      </c>
      <c r="G41" s="85">
        <f>Registro_Datos!H53</f>
        <v>0</v>
      </c>
      <c r="H41" s="85">
        <f>Registro_Datos!I53</f>
        <v>0</v>
      </c>
      <c r="I41" s="85">
        <f>Registro_Datos!J53</f>
        <v>0</v>
      </c>
      <c r="J41" s="85">
        <f>Registro_Datos!K53</f>
        <v>0</v>
      </c>
      <c r="K41" s="85">
        <f>Registro_Datos!L53</f>
        <v>0</v>
      </c>
      <c r="L41" s="85">
        <f>Registro_Datos!M53</f>
        <v>0</v>
      </c>
      <c r="M41" s="85">
        <f>Registro_Datos!N53</f>
        <v>0</v>
      </c>
      <c r="N41" s="85">
        <f>Registro_Datos!O53</f>
        <v>0</v>
      </c>
      <c r="O41" s="85">
        <f>Registro_Datos!P53</f>
        <v>0</v>
      </c>
      <c r="P41" s="85">
        <f>Registro_Datos!Q53</f>
        <v>0</v>
      </c>
      <c r="Q41" s="85">
        <f>Registro_Datos!R53</f>
        <v>0</v>
      </c>
      <c r="R41" s="85">
        <f>Registro_Datos!S53</f>
        <v>0</v>
      </c>
      <c r="S41" s="85">
        <f>Registro_Datos!T53</f>
        <v>0</v>
      </c>
      <c r="T41" s="85">
        <f>Registro_Datos!U53</f>
        <v>0</v>
      </c>
      <c r="U41" s="85">
        <f>Registro_Datos!V53</f>
        <v>0</v>
      </c>
      <c r="V41" s="85">
        <f>Registro_Datos!W53</f>
        <v>0</v>
      </c>
      <c r="W41" s="85">
        <f>Registro_Datos!X53</f>
        <v>0</v>
      </c>
      <c r="X41" s="86">
        <f>Registro_Datos!Y53</f>
        <v>0</v>
      </c>
      <c r="Y41" s="25" t="str">
        <f>IF(Registro_Datos!$U$3="Esc 1",
    IF((COUNTIFS(E41:W41,1, $E$6:$W$6,"Prioridad 1") + COUNTIFS(E41:W41,1, $E$6:$W$6, "Prioridad 2")/2 + COUNTIFS(E41:W41,1,$E$6:$W$6, "Prioridad 3")/3)&gt;=1,
        "Predio Rechazado",
        "Predio Aprobado"),
    IF(Registro_Datos!$U$3="Esc 2",
        IF((COUNTIFS(E41:W41,1, $E$6:$W$6,"Prioridad 1") + COUNTIFS(E41:W41,1, $E$6:$W$6, "Prioridad 2")/3 + COUNTIFS(E41:W41,1,$E$6:$W$6, "Prioridad 3")/4)&gt;=1,
            "Predio Rechazado",
            "Predio Aprobado")))</f>
        <v>Predio Aprobado</v>
      </c>
    </row>
    <row r="42" spans="1:25" s="5" customFormat="1" ht="24" customHeight="1" x14ac:dyDescent="0.25">
      <c r="A42" s="74" t="str">
        <f>Registro_Datos!B54</f>
        <v>35</v>
      </c>
      <c r="B42" s="30">
        <f>Registro_Datos!C23</f>
        <v>0</v>
      </c>
      <c r="C42" s="58" t="str">
        <f>IF(Registro_Datos!D23&lt;&gt;"",Registro_Datos!D23," ")</f>
        <v xml:space="preserve"> </v>
      </c>
      <c r="D42" s="57" t="str">
        <f>IF(Registro_Datos!E23&lt;&gt;"",Registro_Datos!E23,"")</f>
        <v/>
      </c>
      <c r="E42" s="85">
        <f>Registro_Datos!F54</f>
        <v>0</v>
      </c>
      <c r="F42" s="85">
        <f>Registro_Datos!G54</f>
        <v>0</v>
      </c>
      <c r="G42" s="85">
        <f>Registro_Datos!H54</f>
        <v>0</v>
      </c>
      <c r="H42" s="85">
        <f>Registro_Datos!I54</f>
        <v>0</v>
      </c>
      <c r="I42" s="85">
        <f>Registro_Datos!J54</f>
        <v>0</v>
      </c>
      <c r="J42" s="85">
        <f>Registro_Datos!K54</f>
        <v>0</v>
      </c>
      <c r="K42" s="85">
        <f>Registro_Datos!L54</f>
        <v>0</v>
      </c>
      <c r="L42" s="85">
        <f>Registro_Datos!M54</f>
        <v>0</v>
      </c>
      <c r="M42" s="85">
        <f>Registro_Datos!N54</f>
        <v>0</v>
      </c>
      <c r="N42" s="85">
        <f>Registro_Datos!O54</f>
        <v>0</v>
      </c>
      <c r="O42" s="85">
        <f>Registro_Datos!P54</f>
        <v>0</v>
      </c>
      <c r="P42" s="85">
        <f>Registro_Datos!Q54</f>
        <v>0</v>
      </c>
      <c r="Q42" s="85">
        <f>Registro_Datos!R54</f>
        <v>0</v>
      </c>
      <c r="R42" s="85">
        <f>Registro_Datos!S54</f>
        <v>0</v>
      </c>
      <c r="S42" s="85">
        <f>Registro_Datos!T54</f>
        <v>0</v>
      </c>
      <c r="T42" s="85">
        <f>Registro_Datos!U54</f>
        <v>0</v>
      </c>
      <c r="U42" s="85">
        <f>Registro_Datos!V54</f>
        <v>0</v>
      </c>
      <c r="V42" s="85">
        <f>Registro_Datos!W54</f>
        <v>0</v>
      </c>
      <c r="W42" s="85">
        <f>Registro_Datos!X54</f>
        <v>0</v>
      </c>
      <c r="X42" s="86">
        <f>Registro_Datos!Y54</f>
        <v>0</v>
      </c>
      <c r="Y42" s="25" t="str">
        <f>IF(Registro_Datos!$U$3="Esc 1",
    IF((COUNTIFS(E42:W42,1, $E$6:$W$6,"Prioridad 1") + COUNTIFS(E42:W42,1, $E$6:$W$6, "Prioridad 2")/2 + COUNTIFS(E42:W42,1,$E$6:$W$6, "Prioridad 3")/3)&gt;=1,
        "Predio Rechazado",
        "Predio Aprobado"),
    IF(Registro_Datos!$U$3="Esc 2",
        IF((COUNTIFS(E42:W42,1, $E$6:$W$6,"Prioridad 1") + COUNTIFS(E42:W42,1, $E$6:$W$6, "Prioridad 2")/3 + COUNTIFS(E42:W42,1,$E$6:$W$6, "Prioridad 3")/4)&gt;=1,
            "Predio Rechazado",
            "Predio Aprobado")))</f>
        <v>Predio Aprobado</v>
      </c>
    </row>
    <row r="43" spans="1:25" s="5" customFormat="1" ht="24" customHeight="1" x14ac:dyDescent="0.25">
      <c r="A43" s="74" t="str">
        <f>Registro_Datos!B55</f>
        <v>36</v>
      </c>
      <c r="B43" s="30">
        <f>Registro_Datos!C24</f>
        <v>0</v>
      </c>
      <c r="C43" s="58" t="str">
        <f>IF(Registro_Datos!D24&lt;&gt;"",Registro_Datos!D24," ")</f>
        <v xml:space="preserve"> </v>
      </c>
      <c r="D43" s="57" t="str">
        <f>IF(Registro_Datos!E24&lt;&gt;"",Registro_Datos!E24,"")</f>
        <v/>
      </c>
      <c r="E43" s="85">
        <f>Registro_Datos!F55</f>
        <v>0</v>
      </c>
      <c r="F43" s="85">
        <f>Registro_Datos!G55</f>
        <v>0</v>
      </c>
      <c r="G43" s="85">
        <f>Registro_Datos!H55</f>
        <v>0</v>
      </c>
      <c r="H43" s="85">
        <f>Registro_Datos!I55</f>
        <v>0</v>
      </c>
      <c r="I43" s="85">
        <f>Registro_Datos!J55</f>
        <v>0</v>
      </c>
      <c r="J43" s="85">
        <f>Registro_Datos!K55</f>
        <v>0</v>
      </c>
      <c r="K43" s="85">
        <f>Registro_Datos!L55</f>
        <v>0</v>
      </c>
      <c r="L43" s="85">
        <f>Registro_Datos!M55</f>
        <v>0</v>
      </c>
      <c r="M43" s="85">
        <f>Registro_Datos!N55</f>
        <v>0</v>
      </c>
      <c r="N43" s="85">
        <f>Registro_Datos!O55</f>
        <v>0</v>
      </c>
      <c r="O43" s="85">
        <f>Registro_Datos!P55</f>
        <v>0</v>
      </c>
      <c r="P43" s="85">
        <f>Registro_Datos!Q55</f>
        <v>0</v>
      </c>
      <c r="Q43" s="85">
        <f>Registro_Datos!R55</f>
        <v>0</v>
      </c>
      <c r="R43" s="85">
        <f>Registro_Datos!S55</f>
        <v>0</v>
      </c>
      <c r="S43" s="85">
        <f>Registro_Datos!T55</f>
        <v>0</v>
      </c>
      <c r="T43" s="85">
        <f>Registro_Datos!U55</f>
        <v>0</v>
      </c>
      <c r="U43" s="85">
        <f>Registro_Datos!V55</f>
        <v>0</v>
      </c>
      <c r="V43" s="85">
        <f>Registro_Datos!W55</f>
        <v>0</v>
      </c>
      <c r="W43" s="85">
        <f>Registro_Datos!X55</f>
        <v>0</v>
      </c>
      <c r="X43" s="86">
        <f>Registro_Datos!Y55</f>
        <v>0</v>
      </c>
      <c r="Y43" s="25" t="str">
        <f>IF(Registro_Datos!$U$3="Esc 1",
    IF((COUNTIFS(E43:W43,1, $E$6:$W$6,"Prioridad 1") + COUNTIFS(E43:W43,1, $E$6:$W$6, "Prioridad 2")/2 + COUNTIFS(E43:W43,1,$E$6:$W$6, "Prioridad 3")/3)&gt;=1,
        "Predio Rechazado",
        "Predio Aprobado"),
    IF(Registro_Datos!$U$3="Esc 2",
        IF((COUNTIFS(E43:W43,1, $E$6:$W$6,"Prioridad 1") + COUNTIFS(E43:W43,1, $E$6:$W$6, "Prioridad 2")/3 + COUNTIFS(E43:W43,1,$E$6:$W$6, "Prioridad 3")/4)&gt;=1,
            "Predio Rechazado",
            "Predio Aprobado")))</f>
        <v>Predio Aprobado</v>
      </c>
    </row>
    <row r="44" spans="1:25" s="5" customFormat="1" ht="24" customHeight="1" x14ac:dyDescent="0.25">
      <c r="A44" s="74" t="str">
        <f>Registro_Datos!B56</f>
        <v>37</v>
      </c>
      <c r="B44" s="30">
        <f>Registro_Datos!C25</f>
        <v>0</v>
      </c>
      <c r="C44" s="58" t="str">
        <f>IF(Registro_Datos!D25&lt;&gt;"",Registro_Datos!D25," ")</f>
        <v xml:space="preserve"> </v>
      </c>
      <c r="D44" s="57" t="str">
        <f>IF(Registro_Datos!E25&lt;&gt;"",Registro_Datos!E25,"")</f>
        <v/>
      </c>
      <c r="E44" s="85">
        <f>Registro_Datos!F56</f>
        <v>0</v>
      </c>
      <c r="F44" s="85">
        <f>Registro_Datos!G56</f>
        <v>0</v>
      </c>
      <c r="G44" s="85">
        <f>Registro_Datos!H56</f>
        <v>0</v>
      </c>
      <c r="H44" s="85">
        <f>Registro_Datos!I56</f>
        <v>0</v>
      </c>
      <c r="I44" s="85">
        <f>Registro_Datos!J56</f>
        <v>0</v>
      </c>
      <c r="J44" s="85">
        <f>Registro_Datos!K56</f>
        <v>0</v>
      </c>
      <c r="K44" s="85">
        <f>Registro_Datos!L56</f>
        <v>0</v>
      </c>
      <c r="L44" s="85">
        <f>Registro_Datos!M56</f>
        <v>0</v>
      </c>
      <c r="M44" s="85">
        <f>Registro_Datos!N56</f>
        <v>0</v>
      </c>
      <c r="N44" s="85">
        <f>Registro_Datos!O56</f>
        <v>0</v>
      </c>
      <c r="O44" s="85">
        <f>Registro_Datos!P56</f>
        <v>0</v>
      </c>
      <c r="P44" s="85">
        <f>Registro_Datos!Q56</f>
        <v>0</v>
      </c>
      <c r="Q44" s="85">
        <f>Registro_Datos!R56</f>
        <v>0</v>
      </c>
      <c r="R44" s="85">
        <f>Registro_Datos!S56</f>
        <v>0</v>
      </c>
      <c r="S44" s="85">
        <f>Registro_Datos!T56</f>
        <v>0</v>
      </c>
      <c r="T44" s="85">
        <f>Registro_Datos!U56</f>
        <v>0</v>
      </c>
      <c r="U44" s="85">
        <f>Registro_Datos!V56</f>
        <v>0</v>
      </c>
      <c r="V44" s="85">
        <f>Registro_Datos!W56</f>
        <v>0</v>
      </c>
      <c r="W44" s="85">
        <f>Registro_Datos!X56</f>
        <v>0</v>
      </c>
      <c r="X44" s="86">
        <f>Registro_Datos!Y56</f>
        <v>0</v>
      </c>
      <c r="Y44" s="25" t="str">
        <f>IF(Registro_Datos!$U$3="Esc 1",
    IF((COUNTIFS(E44:W44,1, $E$6:$W$6,"Prioridad 1") + COUNTIFS(E44:W44,1, $E$6:$W$6, "Prioridad 2")/2 + COUNTIFS(E44:W44,1,$E$6:$W$6, "Prioridad 3")/3)&gt;=1,
        "Predio Rechazado",
        "Predio Aprobado"),
    IF(Registro_Datos!$U$3="Esc 2",
        IF((COUNTIFS(E44:W44,1, $E$6:$W$6,"Prioridad 1") + COUNTIFS(E44:W44,1, $E$6:$W$6, "Prioridad 2")/3 + COUNTIFS(E44:W44,1,$E$6:$W$6, "Prioridad 3")/4)&gt;=1,
            "Predio Rechazado",
            "Predio Aprobado")))</f>
        <v>Predio Aprobado</v>
      </c>
    </row>
    <row r="45" spans="1:25" s="5" customFormat="1" ht="24" customHeight="1" x14ac:dyDescent="0.25">
      <c r="A45" s="74" t="str">
        <f>Registro_Datos!B57</f>
        <v>38</v>
      </c>
      <c r="B45" s="30">
        <f>Registro_Datos!C26</f>
        <v>0</v>
      </c>
      <c r="C45" s="58" t="str">
        <f>IF(Registro_Datos!D26&lt;&gt;"",Registro_Datos!D26," ")</f>
        <v xml:space="preserve"> </v>
      </c>
      <c r="D45" s="57" t="str">
        <f>IF(Registro_Datos!E26&lt;&gt;"",Registro_Datos!E26,"")</f>
        <v/>
      </c>
      <c r="E45" s="85">
        <f>Registro_Datos!F57</f>
        <v>0</v>
      </c>
      <c r="F45" s="85">
        <f>Registro_Datos!G57</f>
        <v>0</v>
      </c>
      <c r="G45" s="85">
        <f>Registro_Datos!H57</f>
        <v>0</v>
      </c>
      <c r="H45" s="85">
        <f>Registro_Datos!I57</f>
        <v>0</v>
      </c>
      <c r="I45" s="85">
        <f>Registro_Datos!J57</f>
        <v>0</v>
      </c>
      <c r="J45" s="85">
        <f>Registro_Datos!K57</f>
        <v>0</v>
      </c>
      <c r="K45" s="85">
        <f>Registro_Datos!L57</f>
        <v>0</v>
      </c>
      <c r="L45" s="85">
        <f>Registro_Datos!M57</f>
        <v>0</v>
      </c>
      <c r="M45" s="85">
        <f>Registro_Datos!N57</f>
        <v>0</v>
      </c>
      <c r="N45" s="85">
        <f>Registro_Datos!O57</f>
        <v>0</v>
      </c>
      <c r="O45" s="85">
        <f>Registro_Datos!P57</f>
        <v>0</v>
      </c>
      <c r="P45" s="85">
        <f>Registro_Datos!Q57</f>
        <v>0</v>
      </c>
      <c r="Q45" s="85">
        <f>Registro_Datos!R57</f>
        <v>0</v>
      </c>
      <c r="R45" s="85">
        <f>Registro_Datos!S57</f>
        <v>0</v>
      </c>
      <c r="S45" s="85">
        <f>Registro_Datos!T57</f>
        <v>0</v>
      </c>
      <c r="T45" s="85">
        <f>Registro_Datos!U57</f>
        <v>0</v>
      </c>
      <c r="U45" s="85">
        <f>Registro_Datos!V57</f>
        <v>0</v>
      </c>
      <c r="V45" s="85">
        <f>Registro_Datos!W57</f>
        <v>0</v>
      </c>
      <c r="W45" s="85">
        <f>Registro_Datos!X57</f>
        <v>0</v>
      </c>
      <c r="X45" s="86">
        <f>Registro_Datos!Y57</f>
        <v>0</v>
      </c>
      <c r="Y45" s="25" t="str">
        <f>IF(Registro_Datos!$U$3="Esc 1",
    IF((COUNTIFS(E45:W45,1, $E$6:$W$6,"Prioridad 1") + COUNTIFS(E45:W45,1, $E$6:$W$6, "Prioridad 2")/2 + COUNTIFS(E45:W45,1,$E$6:$W$6, "Prioridad 3")/3)&gt;=1,
        "Predio Rechazado",
        "Predio Aprobado"),
    IF(Registro_Datos!$U$3="Esc 2",
        IF((COUNTIFS(E45:W45,1, $E$6:$W$6,"Prioridad 1") + COUNTIFS(E45:W45,1, $E$6:$W$6, "Prioridad 2")/3 + COUNTIFS(E45:W45,1,$E$6:$W$6, "Prioridad 3")/4)&gt;=1,
            "Predio Rechazado",
            "Predio Aprobado")))</f>
        <v>Predio Aprobado</v>
      </c>
    </row>
    <row r="46" spans="1:25" s="5" customFormat="1" ht="24" customHeight="1" x14ac:dyDescent="0.25">
      <c r="A46" s="74" t="str">
        <f>Registro_Datos!B58</f>
        <v>39</v>
      </c>
      <c r="B46" s="30">
        <f>Registro_Datos!C27</f>
        <v>0</v>
      </c>
      <c r="C46" s="58" t="str">
        <f>IF(Registro_Datos!D27&lt;&gt;"",Registro_Datos!D27," ")</f>
        <v xml:space="preserve"> </v>
      </c>
      <c r="D46" s="57" t="str">
        <f>IF(Registro_Datos!E27&lt;&gt;"",Registro_Datos!E27,"")</f>
        <v/>
      </c>
      <c r="E46" s="85">
        <f>Registro_Datos!F58</f>
        <v>0</v>
      </c>
      <c r="F46" s="85">
        <f>Registro_Datos!G58</f>
        <v>0</v>
      </c>
      <c r="G46" s="85">
        <f>Registro_Datos!H58</f>
        <v>0</v>
      </c>
      <c r="H46" s="85">
        <f>Registro_Datos!I58</f>
        <v>0</v>
      </c>
      <c r="I46" s="85">
        <f>Registro_Datos!J58</f>
        <v>0</v>
      </c>
      <c r="J46" s="85">
        <f>Registro_Datos!K58</f>
        <v>0</v>
      </c>
      <c r="K46" s="85">
        <f>Registro_Datos!L58</f>
        <v>0</v>
      </c>
      <c r="L46" s="85">
        <f>Registro_Datos!M58</f>
        <v>0</v>
      </c>
      <c r="M46" s="85">
        <f>Registro_Datos!N58</f>
        <v>0</v>
      </c>
      <c r="N46" s="85">
        <f>Registro_Datos!O58</f>
        <v>0</v>
      </c>
      <c r="O46" s="85">
        <f>Registro_Datos!P58</f>
        <v>0</v>
      </c>
      <c r="P46" s="85">
        <f>Registro_Datos!Q58</f>
        <v>0</v>
      </c>
      <c r="Q46" s="85">
        <f>Registro_Datos!R58</f>
        <v>0</v>
      </c>
      <c r="R46" s="85">
        <f>Registro_Datos!S58</f>
        <v>0</v>
      </c>
      <c r="S46" s="85">
        <f>Registro_Datos!T58</f>
        <v>0</v>
      </c>
      <c r="T46" s="85">
        <f>Registro_Datos!U58</f>
        <v>0</v>
      </c>
      <c r="U46" s="85">
        <f>Registro_Datos!V58</f>
        <v>0</v>
      </c>
      <c r="V46" s="85">
        <f>Registro_Datos!W58</f>
        <v>0</v>
      </c>
      <c r="W46" s="85">
        <f>Registro_Datos!X58</f>
        <v>0</v>
      </c>
      <c r="X46" s="86">
        <f>Registro_Datos!Y58</f>
        <v>0</v>
      </c>
      <c r="Y46" s="25" t="str">
        <f>IF(Registro_Datos!$U$3="Esc 1",
    IF((COUNTIFS(E46:W46,1, $E$6:$W$6,"Prioridad 1") + COUNTIFS(E46:W46,1, $E$6:$W$6, "Prioridad 2")/2 + COUNTIFS(E46:W46,1,$E$6:$W$6, "Prioridad 3")/3)&gt;=1,
        "Predio Rechazado",
        "Predio Aprobado"),
    IF(Registro_Datos!$U$3="Esc 2",
        IF((COUNTIFS(E46:W46,1, $E$6:$W$6,"Prioridad 1") + COUNTIFS(E46:W46,1, $E$6:$W$6, "Prioridad 2")/3 + COUNTIFS(E46:W46,1,$E$6:$W$6, "Prioridad 3")/4)&gt;=1,
            "Predio Rechazado",
            "Predio Aprobado")))</f>
        <v>Predio Aprobado</v>
      </c>
    </row>
    <row r="47" spans="1:25" s="5" customFormat="1" ht="24" customHeight="1" x14ac:dyDescent="0.25">
      <c r="A47" s="74" t="str">
        <f>Registro_Datos!B59</f>
        <v>40</v>
      </c>
      <c r="B47" s="30">
        <f>Registro_Datos!C28</f>
        <v>0</v>
      </c>
      <c r="C47" s="58" t="str">
        <f>IF(Registro_Datos!D28&lt;&gt;"",Registro_Datos!D28," ")</f>
        <v xml:space="preserve"> </v>
      </c>
      <c r="D47" s="57" t="str">
        <f>IF(Registro_Datos!E28&lt;&gt;"",Registro_Datos!E28,"")</f>
        <v/>
      </c>
      <c r="E47" s="85">
        <f>Registro_Datos!F59</f>
        <v>0</v>
      </c>
      <c r="F47" s="85">
        <f>Registro_Datos!G59</f>
        <v>0</v>
      </c>
      <c r="G47" s="85">
        <f>Registro_Datos!H59</f>
        <v>0</v>
      </c>
      <c r="H47" s="85">
        <f>Registro_Datos!I59</f>
        <v>0</v>
      </c>
      <c r="I47" s="85">
        <f>Registro_Datos!J59</f>
        <v>0</v>
      </c>
      <c r="J47" s="85">
        <f>Registro_Datos!K59</f>
        <v>0</v>
      </c>
      <c r="K47" s="85">
        <f>Registro_Datos!L59</f>
        <v>0</v>
      </c>
      <c r="L47" s="85">
        <f>Registro_Datos!M59</f>
        <v>0</v>
      </c>
      <c r="M47" s="85">
        <f>Registro_Datos!N59</f>
        <v>0</v>
      </c>
      <c r="N47" s="85">
        <f>Registro_Datos!O59</f>
        <v>0</v>
      </c>
      <c r="O47" s="85">
        <f>Registro_Datos!P59</f>
        <v>0</v>
      </c>
      <c r="P47" s="85">
        <f>Registro_Datos!Q59</f>
        <v>0</v>
      </c>
      <c r="Q47" s="85">
        <f>Registro_Datos!R59</f>
        <v>0</v>
      </c>
      <c r="R47" s="85">
        <f>Registro_Datos!S59</f>
        <v>0</v>
      </c>
      <c r="S47" s="85">
        <f>Registro_Datos!T59</f>
        <v>0</v>
      </c>
      <c r="T47" s="85">
        <f>Registro_Datos!U59</f>
        <v>0</v>
      </c>
      <c r="U47" s="85">
        <f>Registro_Datos!V59</f>
        <v>0</v>
      </c>
      <c r="V47" s="85">
        <f>Registro_Datos!W59</f>
        <v>0</v>
      </c>
      <c r="W47" s="85">
        <f>Registro_Datos!X59</f>
        <v>0</v>
      </c>
      <c r="X47" s="86">
        <f>Registro_Datos!Y59</f>
        <v>0</v>
      </c>
      <c r="Y47" s="25" t="str">
        <f>IF(Registro_Datos!$U$3="Esc 1",
    IF((COUNTIFS(E47:W47,1, $E$6:$W$6,"Prioridad 1") + COUNTIFS(E47:W47,1, $E$6:$W$6, "Prioridad 2")/2 + COUNTIFS(E47:W47,1,$E$6:$W$6, "Prioridad 3")/3)&gt;=1,
        "Predio Rechazado",
        "Predio Aprobado"),
    IF(Registro_Datos!$U$3="Esc 2",
        IF((COUNTIFS(E47:W47,1, $E$6:$W$6,"Prioridad 1") + COUNTIFS(E47:W47,1, $E$6:$W$6, "Prioridad 2")/3 + COUNTIFS(E47:W47,1,$E$6:$W$6, "Prioridad 3")/4)&gt;=1,
            "Predio Rechazado",
            "Predio Aprobado")))</f>
        <v>Predio Aprobado</v>
      </c>
    </row>
    <row r="48" spans="1:25" s="5" customFormat="1" ht="24" customHeight="1" x14ac:dyDescent="0.25">
      <c r="A48" s="74" t="str">
        <f>Registro_Datos!B60</f>
        <v>41</v>
      </c>
      <c r="B48" s="30">
        <f>Registro_Datos!C29</f>
        <v>0</v>
      </c>
      <c r="C48" s="58" t="str">
        <f>IF(Registro_Datos!D29&lt;&gt;"",Registro_Datos!D29," ")</f>
        <v xml:space="preserve"> </v>
      </c>
      <c r="D48" s="57" t="str">
        <f>IF(Registro_Datos!E29&lt;&gt;"",Registro_Datos!E29,"")</f>
        <v/>
      </c>
      <c r="E48" s="85">
        <f>Registro_Datos!F60</f>
        <v>0</v>
      </c>
      <c r="F48" s="85">
        <f>Registro_Datos!G60</f>
        <v>0</v>
      </c>
      <c r="G48" s="85">
        <f>Registro_Datos!H60</f>
        <v>0</v>
      </c>
      <c r="H48" s="85">
        <f>Registro_Datos!I60</f>
        <v>0</v>
      </c>
      <c r="I48" s="85">
        <f>Registro_Datos!J60</f>
        <v>0</v>
      </c>
      <c r="J48" s="85">
        <f>Registro_Datos!K60</f>
        <v>0</v>
      </c>
      <c r="K48" s="85">
        <f>Registro_Datos!L60</f>
        <v>0</v>
      </c>
      <c r="L48" s="85">
        <f>Registro_Datos!M60</f>
        <v>0</v>
      </c>
      <c r="M48" s="85">
        <f>Registro_Datos!N60</f>
        <v>0</v>
      </c>
      <c r="N48" s="85">
        <f>Registro_Datos!O60</f>
        <v>0</v>
      </c>
      <c r="O48" s="85">
        <f>Registro_Datos!P60</f>
        <v>0</v>
      </c>
      <c r="P48" s="85">
        <f>Registro_Datos!Q60</f>
        <v>0</v>
      </c>
      <c r="Q48" s="85">
        <f>Registro_Datos!R60</f>
        <v>0</v>
      </c>
      <c r="R48" s="85">
        <f>Registro_Datos!S60</f>
        <v>0</v>
      </c>
      <c r="S48" s="85">
        <f>Registro_Datos!T60</f>
        <v>0</v>
      </c>
      <c r="T48" s="85">
        <f>Registro_Datos!U60</f>
        <v>0</v>
      </c>
      <c r="U48" s="85">
        <f>Registro_Datos!V60</f>
        <v>0</v>
      </c>
      <c r="V48" s="85">
        <f>Registro_Datos!W60</f>
        <v>0</v>
      </c>
      <c r="W48" s="85">
        <f>Registro_Datos!X60</f>
        <v>0</v>
      </c>
      <c r="X48" s="86">
        <f>Registro_Datos!Y60</f>
        <v>0</v>
      </c>
      <c r="Y48" s="25" t="str">
        <f>IF(Registro_Datos!$U$3="Esc 1",
    IF((COUNTIFS(E48:W48,1, $E$6:$W$6,"Prioridad 1") + COUNTIFS(E48:W48,1, $E$6:$W$6, "Prioridad 2")/2 + COUNTIFS(E48:W48,1,$E$6:$W$6, "Prioridad 3")/3)&gt;=1,
        "Predio Rechazado",
        "Predio Aprobado"),
    IF(Registro_Datos!$U$3="Esc 2",
        IF((COUNTIFS(E48:W48,1, $E$6:$W$6,"Prioridad 1") + COUNTIFS(E48:W48,1, $E$6:$W$6, "Prioridad 2")/3 + COUNTIFS(E48:W48,1,$E$6:$W$6, "Prioridad 3")/4)&gt;=1,
            "Predio Rechazado",
            "Predio Aprobado")))</f>
        <v>Predio Aprobado</v>
      </c>
    </row>
    <row r="49" spans="1:26" s="5" customFormat="1" ht="24" customHeight="1" x14ac:dyDescent="0.25">
      <c r="A49" s="74" t="str">
        <f>Registro_Datos!B61</f>
        <v>42</v>
      </c>
      <c r="B49" s="30">
        <f>Registro_Datos!C30</f>
        <v>0</v>
      </c>
      <c r="C49" s="58" t="str">
        <f>IF(Registro_Datos!D30&lt;&gt;"",Registro_Datos!D30," ")</f>
        <v xml:space="preserve"> </v>
      </c>
      <c r="D49" s="57" t="str">
        <f>IF(Registro_Datos!E30&lt;&gt;"",Registro_Datos!E30,"")</f>
        <v/>
      </c>
      <c r="E49" s="85">
        <f>Registro_Datos!F61</f>
        <v>0</v>
      </c>
      <c r="F49" s="85">
        <f>Registro_Datos!G61</f>
        <v>0</v>
      </c>
      <c r="G49" s="85">
        <f>Registro_Datos!H61</f>
        <v>0</v>
      </c>
      <c r="H49" s="85">
        <f>Registro_Datos!I61</f>
        <v>0</v>
      </c>
      <c r="I49" s="85">
        <f>Registro_Datos!J61</f>
        <v>0</v>
      </c>
      <c r="J49" s="85">
        <f>Registro_Datos!K61</f>
        <v>0</v>
      </c>
      <c r="K49" s="85">
        <f>Registro_Datos!L61</f>
        <v>0</v>
      </c>
      <c r="L49" s="85">
        <f>Registro_Datos!M61</f>
        <v>0</v>
      </c>
      <c r="M49" s="85">
        <f>Registro_Datos!N61</f>
        <v>0</v>
      </c>
      <c r="N49" s="85">
        <f>Registro_Datos!O61</f>
        <v>0</v>
      </c>
      <c r="O49" s="85">
        <f>Registro_Datos!P61</f>
        <v>0</v>
      </c>
      <c r="P49" s="85">
        <f>Registro_Datos!Q61</f>
        <v>0</v>
      </c>
      <c r="Q49" s="85">
        <f>Registro_Datos!R61</f>
        <v>0</v>
      </c>
      <c r="R49" s="85">
        <f>Registro_Datos!S61</f>
        <v>0</v>
      </c>
      <c r="S49" s="85">
        <f>Registro_Datos!T61</f>
        <v>0</v>
      </c>
      <c r="T49" s="85">
        <f>Registro_Datos!U61</f>
        <v>0</v>
      </c>
      <c r="U49" s="85">
        <f>Registro_Datos!V61</f>
        <v>0</v>
      </c>
      <c r="V49" s="85">
        <f>Registro_Datos!W61</f>
        <v>0</v>
      </c>
      <c r="W49" s="85">
        <f>Registro_Datos!X61</f>
        <v>0</v>
      </c>
      <c r="X49" s="86">
        <f>Registro_Datos!Y61</f>
        <v>0</v>
      </c>
      <c r="Y49" s="25" t="str">
        <f>IF(Registro_Datos!$U$3="Esc 1",
    IF((COUNTIFS(E49:W49,1, $E$6:$W$6,"Prioridad 1") + COUNTIFS(E49:W49,1, $E$6:$W$6, "Prioridad 2")/2 + COUNTIFS(E49:W49,1,$E$6:$W$6, "Prioridad 3")/3)&gt;=1,
        "Predio Rechazado",
        "Predio Aprobado"),
    IF(Registro_Datos!$U$3="Esc 2",
        IF((COUNTIFS(E49:W49,1, $E$6:$W$6,"Prioridad 1") + COUNTIFS(E49:W49,1, $E$6:$W$6, "Prioridad 2")/3 + COUNTIFS(E49:W49,1,$E$6:$W$6, "Prioridad 3")/4)&gt;=1,
            "Predio Rechazado",
            "Predio Aprobado")))</f>
        <v>Predio Aprobado</v>
      </c>
    </row>
    <row r="50" spans="1:26" s="5" customFormat="1" ht="24" customHeight="1" x14ac:dyDescent="0.25">
      <c r="A50" s="74" t="str">
        <f>Registro_Datos!B62</f>
        <v>43</v>
      </c>
      <c r="B50" s="30">
        <f>Registro_Datos!C31</f>
        <v>0</v>
      </c>
      <c r="C50" s="58" t="str">
        <f>IF(Registro_Datos!D31&lt;&gt;"",Registro_Datos!D31," ")</f>
        <v xml:space="preserve"> </v>
      </c>
      <c r="D50" s="57" t="str">
        <f>IF(Registro_Datos!E31&lt;&gt;"",Registro_Datos!E31,"")</f>
        <v/>
      </c>
      <c r="E50" s="85">
        <f>Registro_Datos!F62</f>
        <v>0</v>
      </c>
      <c r="F50" s="85">
        <f>Registro_Datos!G62</f>
        <v>0</v>
      </c>
      <c r="G50" s="85">
        <f>Registro_Datos!H62</f>
        <v>0</v>
      </c>
      <c r="H50" s="85">
        <f>Registro_Datos!I62</f>
        <v>0</v>
      </c>
      <c r="I50" s="85">
        <f>Registro_Datos!J62</f>
        <v>0</v>
      </c>
      <c r="J50" s="85">
        <f>Registro_Datos!K62</f>
        <v>0</v>
      </c>
      <c r="K50" s="85">
        <f>Registro_Datos!L62</f>
        <v>0</v>
      </c>
      <c r="L50" s="85">
        <f>Registro_Datos!M62</f>
        <v>0</v>
      </c>
      <c r="M50" s="85">
        <f>Registro_Datos!N62</f>
        <v>0</v>
      </c>
      <c r="N50" s="85">
        <f>Registro_Datos!O62</f>
        <v>0</v>
      </c>
      <c r="O50" s="85">
        <f>Registro_Datos!P62</f>
        <v>0</v>
      </c>
      <c r="P50" s="85">
        <f>Registro_Datos!Q62</f>
        <v>0</v>
      </c>
      <c r="Q50" s="85">
        <f>Registro_Datos!R62</f>
        <v>0</v>
      </c>
      <c r="R50" s="85">
        <f>Registro_Datos!S62</f>
        <v>0</v>
      </c>
      <c r="S50" s="85">
        <f>Registro_Datos!T62</f>
        <v>0</v>
      </c>
      <c r="T50" s="85">
        <f>Registro_Datos!U62</f>
        <v>0</v>
      </c>
      <c r="U50" s="85">
        <f>Registro_Datos!V62</f>
        <v>0</v>
      </c>
      <c r="V50" s="85">
        <f>Registro_Datos!W62</f>
        <v>0</v>
      </c>
      <c r="W50" s="85">
        <f>Registro_Datos!X62</f>
        <v>0</v>
      </c>
      <c r="X50" s="86">
        <f>Registro_Datos!Y62</f>
        <v>0</v>
      </c>
      <c r="Y50" s="25" t="str">
        <f>IF(Registro_Datos!$U$3="Esc 1",
    IF((COUNTIFS(E50:W50,1, $E$6:$W$6,"Prioridad 1") + COUNTIFS(E50:W50,1, $E$6:$W$6, "Prioridad 2")/2 + COUNTIFS(E50:W50,1,$E$6:$W$6, "Prioridad 3")/3)&gt;=1,
        "Predio Rechazado",
        "Predio Aprobado"),
    IF(Registro_Datos!$U$3="Esc 2",
        IF((COUNTIFS(E50:W50,1, $E$6:$W$6,"Prioridad 1") + COUNTIFS(E50:W50,1, $E$6:$W$6, "Prioridad 2")/3 + COUNTIFS(E50:W50,1,$E$6:$W$6, "Prioridad 3")/4)&gt;=1,
            "Predio Rechazado",
            "Predio Aprobado")))</f>
        <v>Predio Aprobado</v>
      </c>
    </row>
    <row r="51" spans="1:26" s="5" customFormat="1" ht="24" customHeight="1" x14ac:dyDescent="0.25">
      <c r="A51" s="74" t="str">
        <f>Registro_Datos!B63</f>
        <v>44</v>
      </c>
      <c r="B51" s="30">
        <f>Registro_Datos!C32</f>
        <v>0</v>
      </c>
      <c r="C51" s="58" t="str">
        <f>IF(Registro_Datos!D32&lt;&gt;"",Registro_Datos!D32," ")</f>
        <v xml:space="preserve"> </v>
      </c>
      <c r="D51" s="57" t="str">
        <f>IF(Registro_Datos!E32&lt;&gt;"",Registro_Datos!E32,"")</f>
        <v/>
      </c>
      <c r="E51" s="85">
        <f>Registro_Datos!F63</f>
        <v>0</v>
      </c>
      <c r="F51" s="85">
        <f>Registro_Datos!G63</f>
        <v>0</v>
      </c>
      <c r="G51" s="85">
        <f>Registro_Datos!H63</f>
        <v>0</v>
      </c>
      <c r="H51" s="85">
        <f>Registro_Datos!I63</f>
        <v>0</v>
      </c>
      <c r="I51" s="85">
        <f>Registro_Datos!J63</f>
        <v>0</v>
      </c>
      <c r="J51" s="85">
        <f>Registro_Datos!K63</f>
        <v>0</v>
      </c>
      <c r="K51" s="85">
        <f>Registro_Datos!L63</f>
        <v>0</v>
      </c>
      <c r="L51" s="85">
        <f>Registro_Datos!M63</f>
        <v>0</v>
      </c>
      <c r="M51" s="85">
        <f>Registro_Datos!N63</f>
        <v>0</v>
      </c>
      <c r="N51" s="85">
        <f>Registro_Datos!O63</f>
        <v>0</v>
      </c>
      <c r="O51" s="85">
        <f>Registro_Datos!P63</f>
        <v>0</v>
      </c>
      <c r="P51" s="85">
        <f>Registro_Datos!Q63</f>
        <v>0</v>
      </c>
      <c r="Q51" s="85">
        <f>Registro_Datos!R63</f>
        <v>0</v>
      </c>
      <c r="R51" s="85">
        <f>Registro_Datos!S63</f>
        <v>0</v>
      </c>
      <c r="S51" s="85">
        <f>Registro_Datos!T63</f>
        <v>0</v>
      </c>
      <c r="T51" s="85">
        <f>Registro_Datos!U63</f>
        <v>0</v>
      </c>
      <c r="U51" s="85">
        <f>Registro_Datos!V63</f>
        <v>0</v>
      </c>
      <c r="V51" s="85">
        <f>Registro_Datos!W63</f>
        <v>0</v>
      </c>
      <c r="W51" s="85">
        <f>Registro_Datos!X63</f>
        <v>0</v>
      </c>
      <c r="X51" s="86">
        <f>Registro_Datos!Y63</f>
        <v>0</v>
      </c>
      <c r="Y51" s="25" t="str">
        <f>IF(Registro_Datos!$U$3="Esc 1",
    IF((COUNTIFS(E51:W51,1, $E$6:$W$6,"Prioridad 1") + COUNTIFS(E51:W51,1, $E$6:$W$6, "Prioridad 2")/2 + COUNTIFS(E51:W51,1,$E$6:$W$6, "Prioridad 3")/3)&gt;=1,
        "Predio Rechazado",
        "Predio Aprobado"),
    IF(Registro_Datos!$U$3="Esc 2",
        IF((COUNTIFS(E51:W51,1, $E$6:$W$6,"Prioridad 1") + COUNTIFS(E51:W51,1, $E$6:$W$6, "Prioridad 2")/3 + COUNTIFS(E51:W51,1,$E$6:$W$6, "Prioridad 3")/4)&gt;=1,
            "Predio Rechazado",
            "Predio Aprobado")))</f>
        <v>Predio Aprobado</v>
      </c>
    </row>
    <row r="52" spans="1:26" s="5" customFormat="1" ht="24" customHeight="1" x14ac:dyDescent="0.25">
      <c r="A52" s="74" t="str">
        <f>Registro_Datos!B64</f>
        <v>45</v>
      </c>
      <c r="B52" s="30">
        <f>Registro_Datos!C33</f>
        <v>0</v>
      </c>
      <c r="C52" s="58" t="str">
        <f>IF(Registro_Datos!D33&lt;&gt;"",Registro_Datos!D33," ")</f>
        <v xml:space="preserve"> </v>
      </c>
      <c r="D52" s="57" t="str">
        <f>IF(Registro_Datos!E33&lt;&gt;"",Registro_Datos!E33,"")</f>
        <v/>
      </c>
      <c r="E52" s="85">
        <f>Registro_Datos!F64</f>
        <v>0</v>
      </c>
      <c r="F52" s="85">
        <f>Registro_Datos!G64</f>
        <v>0</v>
      </c>
      <c r="G52" s="85">
        <f>Registro_Datos!H64</f>
        <v>0</v>
      </c>
      <c r="H52" s="85">
        <f>Registro_Datos!I64</f>
        <v>0</v>
      </c>
      <c r="I52" s="85">
        <f>Registro_Datos!J64</f>
        <v>0</v>
      </c>
      <c r="J52" s="85">
        <f>Registro_Datos!K64</f>
        <v>0</v>
      </c>
      <c r="K52" s="85">
        <f>Registro_Datos!L64</f>
        <v>0</v>
      </c>
      <c r="L52" s="85">
        <f>Registro_Datos!M64</f>
        <v>0</v>
      </c>
      <c r="M52" s="85">
        <f>Registro_Datos!N64</f>
        <v>0</v>
      </c>
      <c r="N52" s="85">
        <f>Registro_Datos!O64</f>
        <v>0</v>
      </c>
      <c r="O52" s="85">
        <f>Registro_Datos!P64</f>
        <v>0</v>
      </c>
      <c r="P52" s="85">
        <f>Registro_Datos!Q64</f>
        <v>0</v>
      </c>
      <c r="Q52" s="85">
        <f>Registro_Datos!R64</f>
        <v>0</v>
      </c>
      <c r="R52" s="85">
        <f>Registro_Datos!S64</f>
        <v>0</v>
      </c>
      <c r="S52" s="85">
        <f>Registro_Datos!T64</f>
        <v>0</v>
      </c>
      <c r="T52" s="85">
        <f>Registro_Datos!U64</f>
        <v>0</v>
      </c>
      <c r="U52" s="85">
        <f>Registro_Datos!V64</f>
        <v>0</v>
      </c>
      <c r="V52" s="85">
        <f>Registro_Datos!W64</f>
        <v>0</v>
      </c>
      <c r="W52" s="85">
        <f>Registro_Datos!X64</f>
        <v>0</v>
      </c>
      <c r="X52" s="86">
        <f>Registro_Datos!Y64</f>
        <v>0</v>
      </c>
      <c r="Y52" s="25" t="str">
        <f>IF(Registro_Datos!$U$3="Esc 1",
    IF((COUNTIFS(E52:W52,1, $E$6:$W$6,"Prioridad 1") + COUNTIFS(E52:W52,1, $E$6:$W$6, "Prioridad 2")/2 + COUNTIFS(E52:W52,1,$E$6:$W$6, "Prioridad 3")/3)&gt;=1,
        "Predio Rechazado",
        "Predio Aprobado"),
    IF(Registro_Datos!$U$3="Esc 2",
        IF((COUNTIFS(E52:W52,1, $E$6:$W$6,"Prioridad 1") + COUNTIFS(E52:W52,1, $E$6:$W$6, "Prioridad 2")/3 + COUNTIFS(E52:W52,1,$E$6:$W$6, "Prioridad 3")/4)&gt;=1,
            "Predio Rechazado",
            "Predio Aprobado")))</f>
        <v>Predio Aprobado</v>
      </c>
    </row>
    <row r="53" spans="1:26" s="5" customFormat="1" ht="24" customHeight="1" x14ac:dyDescent="0.25">
      <c r="A53" s="74" t="str">
        <f>Registro_Datos!B65</f>
        <v>46</v>
      </c>
      <c r="B53" s="30">
        <f>Registro_Datos!C34</f>
        <v>0</v>
      </c>
      <c r="C53" s="58" t="str">
        <f>IF(Registro_Datos!D34&lt;&gt;"",Registro_Datos!D34," ")</f>
        <v xml:space="preserve"> </v>
      </c>
      <c r="D53" s="57" t="str">
        <f>IF(Registro_Datos!E34&lt;&gt;"",Registro_Datos!E34,"")</f>
        <v/>
      </c>
      <c r="E53" s="85">
        <f>Registro_Datos!F65</f>
        <v>0</v>
      </c>
      <c r="F53" s="85">
        <f>Registro_Datos!G65</f>
        <v>0</v>
      </c>
      <c r="G53" s="85">
        <f>Registro_Datos!H65</f>
        <v>0</v>
      </c>
      <c r="H53" s="85">
        <f>Registro_Datos!I65</f>
        <v>0</v>
      </c>
      <c r="I53" s="85">
        <f>Registro_Datos!J65</f>
        <v>0</v>
      </c>
      <c r="J53" s="85">
        <f>Registro_Datos!K65</f>
        <v>0</v>
      </c>
      <c r="K53" s="85">
        <f>Registro_Datos!L65</f>
        <v>0</v>
      </c>
      <c r="L53" s="85">
        <f>Registro_Datos!M65</f>
        <v>0</v>
      </c>
      <c r="M53" s="85">
        <f>Registro_Datos!N65</f>
        <v>0</v>
      </c>
      <c r="N53" s="85">
        <f>Registro_Datos!O65</f>
        <v>0</v>
      </c>
      <c r="O53" s="85">
        <f>Registro_Datos!P65</f>
        <v>0</v>
      </c>
      <c r="P53" s="85">
        <f>Registro_Datos!Q65</f>
        <v>0</v>
      </c>
      <c r="Q53" s="85">
        <f>Registro_Datos!R65</f>
        <v>0</v>
      </c>
      <c r="R53" s="85">
        <f>Registro_Datos!S65</f>
        <v>0</v>
      </c>
      <c r="S53" s="85">
        <f>Registro_Datos!T65</f>
        <v>0</v>
      </c>
      <c r="T53" s="85">
        <f>Registro_Datos!U65</f>
        <v>0</v>
      </c>
      <c r="U53" s="85">
        <f>Registro_Datos!V65</f>
        <v>0</v>
      </c>
      <c r="V53" s="85">
        <f>Registro_Datos!W65</f>
        <v>0</v>
      </c>
      <c r="W53" s="85">
        <f>Registro_Datos!X65</f>
        <v>0</v>
      </c>
      <c r="X53" s="86">
        <f>Registro_Datos!Y65</f>
        <v>0</v>
      </c>
      <c r="Y53" s="25" t="str">
        <f>IF(Registro_Datos!$U$3="Esc 1",
    IF((COUNTIFS(E53:W53,1, $E$6:$W$6,"Prioridad 1") + COUNTIFS(E53:W53,1, $E$6:$W$6, "Prioridad 2")/2 + COUNTIFS(E53:W53,1,$E$6:$W$6, "Prioridad 3")/3)&gt;=1,
        "Predio Rechazado",
        "Predio Aprobado"),
    IF(Registro_Datos!$U$3="Esc 2",
        IF((COUNTIFS(E53:W53,1, $E$6:$W$6,"Prioridad 1") + COUNTIFS(E53:W53,1, $E$6:$W$6, "Prioridad 2")/3 + COUNTIFS(E53:W53,1,$E$6:$W$6, "Prioridad 3")/4)&gt;=1,
            "Predio Rechazado",
            "Predio Aprobado")))</f>
        <v>Predio Aprobado</v>
      </c>
    </row>
    <row r="54" spans="1:26" s="5" customFormat="1" ht="24" customHeight="1" x14ac:dyDescent="0.25">
      <c r="A54" s="74" t="str">
        <f>Registro_Datos!B66</f>
        <v>47</v>
      </c>
      <c r="B54" s="30">
        <f>Registro_Datos!C35</f>
        <v>0</v>
      </c>
      <c r="C54" s="58" t="str">
        <f>IF(Registro_Datos!D35&lt;&gt;"",Registro_Datos!D35," ")</f>
        <v xml:space="preserve"> </v>
      </c>
      <c r="D54" s="57" t="str">
        <f>IF(Registro_Datos!E35&lt;&gt;"",Registro_Datos!E35,"")</f>
        <v/>
      </c>
      <c r="E54" s="85">
        <f>Registro_Datos!F66</f>
        <v>0</v>
      </c>
      <c r="F54" s="85">
        <f>Registro_Datos!G66</f>
        <v>0</v>
      </c>
      <c r="G54" s="85">
        <f>Registro_Datos!H66</f>
        <v>0</v>
      </c>
      <c r="H54" s="85">
        <f>Registro_Datos!I66</f>
        <v>0</v>
      </c>
      <c r="I54" s="85">
        <f>Registro_Datos!J66</f>
        <v>0</v>
      </c>
      <c r="J54" s="85">
        <f>Registro_Datos!K66</f>
        <v>0</v>
      </c>
      <c r="K54" s="85">
        <f>Registro_Datos!L66</f>
        <v>0</v>
      </c>
      <c r="L54" s="85">
        <f>Registro_Datos!M66</f>
        <v>0</v>
      </c>
      <c r="M54" s="85">
        <f>Registro_Datos!N66</f>
        <v>0</v>
      </c>
      <c r="N54" s="85">
        <f>Registro_Datos!O66</f>
        <v>0</v>
      </c>
      <c r="O54" s="85">
        <f>Registro_Datos!P66</f>
        <v>0</v>
      </c>
      <c r="P54" s="85">
        <f>Registro_Datos!Q66</f>
        <v>0</v>
      </c>
      <c r="Q54" s="85">
        <f>Registro_Datos!R66</f>
        <v>0</v>
      </c>
      <c r="R54" s="85">
        <f>Registro_Datos!S66</f>
        <v>0</v>
      </c>
      <c r="S54" s="85">
        <f>Registro_Datos!T66</f>
        <v>0</v>
      </c>
      <c r="T54" s="85">
        <f>Registro_Datos!U66</f>
        <v>0</v>
      </c>
      <c r="U54" s="85">
        <f>Registro_Datos!V66</f>
        <v>0</v>
      </c>
      <c r="V54" s="85">
        <f>Registro_Datos!W66</f>
        <v>0</v>
      </c>
      <c r="W54" s="85">
        <f>Registro_Datos!X66</f>
        <v>0</v>
      </c>
      <c r="X54" s="86">
        <f>Registro_Datos!Y66</f>
        <v>0</v>
      </c>
      <c r="Y54" s="25" t="str">
        <f>IF(Registro_Datos!$U$3="Esc 1",
    IF((COUNTIFS(E54:W54,1, $E$6:$W$6,"Prioridad 1") + COUNTIFS(E54:W54,1, $E$6:$W$6, "Prioridad 2")/2 + COUNTIFS(E54:W54,1,$E$6:$W$6, "Prioridad 3")/3)&gt;=1,
        "Predio Rechazado",
        "Predio Aprobado"),
    IF(Registro_Datos!$U$3="Esc 2",
        IF((COUNTIFS(E54:W54,1, $E$6:$W$6,"Prioridad 1") + COUNTIFS(E54:W54,1, $E$6:$W$6, "Prioridad 2")/3 + COUNTIFS(E54:W54,1,$E$6:$W$6, "Prioridad 3")/4)&gt;=1,
            "Predio Rechazado",
            "Predio Aprobado")))</f>
        <v>Predio Aprobado</v>
      </c>
    </row>
    <row r="55" spans="1:26" s="5" customFormat="1" ht="24" customHeight="1" x14ac:dyDescent="0.25">
      <c r="A55" s="74" t="str">
        <f>Registro_Datos!B67</f>
        <v>48</v>
      </c>
      <c r="B55" s="30">
        <f>Registro_Datos!C36</f>
        <v>0</v>
      </c>
      <c r="C55" s="58" t="str">
        <f>IF(Registro_Datos!D36&lt;&gt;"",Registro_Datos!D36," ")</f>
        <v xml:space="preserve"> </v>
      </c>
      <c r="D55" s="57" t="str">
        <f>IF(Registro_Datos!E36&lt;&gt;"",Registro_Datos!E36,"")</f>
        <v/>
      </c>
      <c r="E55" s="85">
        <f>Registro_Datos!F67</f>
        <v>0</v>
      </c>
      <c r="F55" s="85">
        <f>Registro_Datos!G67</f>
        <v>0</v>
      </c>
      <c r="G55" s="85">
        <f>Registro_Datos!H67</f>
        <v>0</v>
      </c>
      <c r="H55" s="85">
        <f>Registro_Datos!I67</f>
        <v>0</v>
      </c>
      <c r="I55" s="85">
        <f>Registro_Datos!J67</f>
        <v>0</v>
      </c>
      <c r="J55" s="85">
        <f>Registro_Datos!K67</f>
        <v>0</v>
      </c>
      <c r="K55" s="85">
        <f>Registro_Datos!L67</f>
        <v>0</v>
      </c>
      <c r="L55" s="85">
        <f>Registro_Datos!M67</f>
        <v>0</v>
      </c>
      <c r="M55" s="85">
        <f>Registro_Datos!N67</f>
        <v>0</v>
      </c>
      <c r="N55" s="85">
        <f>Registro_Datos!O67</f>
        <v>0</v>
      </c>
      <c r="O55" s="85">
        <f>Registro_Datos!P67</f>
        <v>0</v>
      </c>
      <c r="P55" s="85">
        <f>Registro_Datos!Q67</f>
        <v>0</v>
      </c>
      <c r="Q55" s="85">
        <f>Registro_Datos!R67</f>
        <v>0</v>
      </c>
      <c r="R55" s="85">
        <f>Registro_Datos!S67</f>
        <v>0</v>
      </c>
      <c r="S55" s="85">
        <f>Registro_Datos!T67</f>
        <v>0</v>
      </c>
      <c r="T55" s="85">
        <f>Registro_Datos!U67</f>
        <v>0</v>
      </c>
      <c r="U55" s="85">
        <f>Registro_Datos!V67</f>
        <v>0</v>
      </c>
      <c r="V55" s="85">
        <f>Registro_Datos!W67</f>
        <v>0</v>
      </c>
      <c r="W55" s="85">
        <f>Registro_Datos!X67</f>
        <v>0</v>
      </c>
      <c r="X55" s="86">
        <f>Registro_Datos!Y67</f>
        <v>0</v>
      </c>
      <c r="Y55" s="25" t="str">
        <f>IF(Registro_Datos!$U$3="Esc 1",
    IF((COUNTIFS(E55:W55,1, $E$6:$W$6,"Prioridad 1") + COUNTIFS(E55:W55,1, $E$6:$W$6, "Prioridad 2")/2 + COUNTIFS(E55:W55,1,$E$6:$W$6, "Prioridad 3")/3)&gt;=1,
        "Predio Rechazado",
        "Predio Aprobado"),
    IF(Registro_Datos!$U$3="Esc 2",
        IF((COUNTIFS(E55:W55,1, $E$6:$W$6,"Prioridad 1") + COUNTIFS(E55:W55,1, $E$6:$W$6, "Prioridad 2")/3 + COUNTIFS(E55:W55,1,$E$6:$W$6, "Prioridad 3")/4)&gt;=1,
            "Predio Rechazado",
            "Predio Aprobado")))</f>
        <v>Predio Aprobado</v>
      </c>
    </row>
    <row r="56" spans="1:26" s="5" customFormat="1" ht="24" customHeight="1" x14ac:dyDescent="0.25">
      <c r="A56" s="74" t="str">
        <f>Registro_Datos!B68</f>
        <v>49</v>
      </c>
      <c r="B56" s="30">
        <f>Registro_Datos!C37</f>
        <v>0</v>
      </c>
      <c r="C56" s="58" t="str">
        <f>IF(Registro_Datos!D37&lt;&gt;"",Registro_Datos!D37," ")</f>
        <v xml:space="preserve"> </v>
      </c>
      <c r="D56" s="57" t="str">
        <f>IF(Registro_Datos!E37&lt;&gt;"",Registro_Datos!E37,"")</f>
        <v/>
      </c>
      <c r="E56" s="85">
        <f>Registro_Datos!F68</f>
        <v>0</v>
      </c>
      <c r="F56" s="85">
        <f>Registro_Datos!G68</f>
        <v>0</v>
      </c>
      <c r="G56" s="85">
        <f>Registro_Datos!H68</f>
        <v>0</v>
      </c>
      <c r="H56" s="85">
        <f>Registro_Datos!I68</f>
        <v>0</v>
      </c>
      <c r="I56" s="85">
        <f>Registro_Datos!J68</f>
        <v>0</v>
      </c>
      <c r="J56" s="85">
        <f>Registro_Datos!K68</f>
        <v>0</v>
      </c>
      <c r="K56" s="85">
        <f>Registro_Datos!L68</f>
        <v>0</v>
      </c>
      <c r="L56" s="85">
        <f>Registro_Datos!M68</f>
        <v>0</v>
      </c>
      <c r="M56" s="85">
        <f>Registro_Datos!N68</f>
        <v>0</v>
      </c>
      <c r="N56" s="85">
        <f>Registro_Datos!O68</f>
        <v>0</v>
      </c>
      <c r="O56" s="85">
        <f>Registro_Datos!P68</f>
        <v>0</v>
      </c>
      <c r="P56" s="85">
        <f>Registro_Datos!Q68</f>
        <v>0</v>
      </c>
      <c r="Q56" s="85">
        <f>Registro_Datos!R68</f>
        <v>0</v>
      </c>
      <c r="R56" s="85">
        <f>Registro_Datos!S68</f>
        <v>0</v>
      </c>
      <c r="S56" s="85">
        <f>Registro_Datos!T68</f>
        <v>0</v>
      </c>
      <c r="T56" s="85">
        <f>Registro_Datos!U68</f>
        <v>0</v>
      </c>
      <c r="U56" s="85">
        <f>Registro_Datos!V68</f>
        <v>0</v>
      </c>
      <c r="V56" s="85">
        <f>Registro_Datos!W68</f>
        <v>0</v>
      </c>
      <c r="W56" s="85">
        <f>Registro_Datos!X68</f>
        <v>0</v>
      </c>
      <c r="X56" s="86">
        <f>Registro_Datos!Y68</f>
        <v>0</v>
      </c>
      <c r="Y56" s="25" t="str">
        <f>IF(Registro_Datos!$U$3="Esc 1",
    IF((COUNTIFS(E56:W56,1, $E$6:$W$6,"Prioridad 1") + COUNTIFS(E56:W56,1, $E$6:$W$6, "Prioridad 2")/2 + COUNTIFS(E56:W56,1,$E$6:$W$6, "Prioridad 3")/3)&gt;=1,
        "Predio Rechazado",
        "Predio Aprobado"),
    IF(Registro_Datos!$U$3="Esc 2",
        IF((COUNTIFS(E56:W56,1, $E$6:$W$6,"Prioridad 1") + COUNTIFS(E56:W56,1, $E$6:$W$6, "Prioridad 2")/3 + COUNTIFS(E56:W56,1,$E$6:$W$6, "Prioridad 3")/4)&gt;=1,
            "Predio Rechazado",
            "Predio Aprobado")))</f>
        <v>Predio Aprobado</v>
      </c>
    </row>
    <row r="57" spans="1:26" s="5" customFormat="1" ht="24" customHeight="1" thickBot="1" x14ac:dyDescent="0.3">
      <c r="A57" s="74" t="str">
        <f>Registro_Datos!B69</f>
        <v>50</v>
      </c>
      <c r="B57" s="30">
        <f>Registro_Datos!C38</f>
        <v>0</v>
      </c>
      <c r="C57" s="58" t="str">
        <f>IF(Registro_Datos!D38&lt;&gt;"",Registro_Datos!D38," ")</f>
        <v xml:space="preserve"> </v>
      </c>
      <c r="D57" s="57" t="str">
        <f>IF(Registro_Datos!E38&lt;&gt;"",Registro_Datos!E38,"")</f>
        <v/>
      </c>
      <c r="E57" s="85">
        <f>Registro_Datos!F69</f>
        <v>0</v>
      </c>
      <c r="F57" s="85">
        <f>Registro_Datos!G69</f>
        <v>0</v>
      </c>
      <c r="G57" s="85">
        <f>Registro_Datos!H69</f>
        <v>0</v>
      </c>
      <c r="H57" s="85">
        <f>Registro_Datos!I69</f>
        <v>0</v>
      </c>
      <c r="I57" s="85">
        <f>Registro_Datos!J69</f>
        <v>0</v>
      </c>
      <c r="J57" s="85">
        <f>Registro_Datos!K69</f>
        <v>0</v>
      </c>
      <c r="K57" s="85">
        <f>Registro_Datos!L69</f>
        <v>0</v>
      </c>
      <c r="L57" s="85">
        <f>Registro_Datos!M69</f>
        <v>0</v>
      </c>
      <c r="M57" s="85">
        <f>Registro_Datos!N69</f>
        <v>0</v>
      </c>
      <c r="N57" s="85">
        <f>Registro_Datos!O69</f>
        <v>0</v>
      </c>
      <c r="O57" s="85">
        <f>Registro_Datos!P69</f>
        <v>0</v>
      </c>
      <c r="P57" s="85">
        <f>Registro_Datos!Q69</f>
        <v>0</v>
      </c>
      <c r="Q57" s="85">
        <f>Registro_Datos!R69</f>
        <v>0</v>
      </c>
      <c r="R57" s="85">
        <f>Registro_Datos!S69</f>
        <v>0</v>
      </c>
      <c r="S57" s="85">
        <f>Registro_Datos!T69</f>
        <v>0</v>
      </c>
      <c r="T57" s="85">
        <f>Registro_Datos!U69</f>
        <v>0</v>
      </c>
      <c r="U57" s="85">
        <f>Registro_Datos!V69</f>
        <v>0</v>
      </c>
      <c r="V57" s="85">
        <f>Registro_Datos!W69</f>
        <v>0</v>
      </c>
      <c r="W57" s="85">
        <f>Registro_Datos!X69</f>
        <v>0</v>
      </c>
      <c r="X57" s="86">
        <f>Registro_Datos!Y69</f>
        <v>0</v>
      </c>
      <c r="Y57" s="25" t="str">
        <f>IF(Registro_Datos!$U$3="Esc 1",
    IF((COUNTIFS(E57:W57,1, $E$6:$W$6,"Prioridad 1") + COUNTIFS(E57:W57,1, $E$6:$W$6, "Prioridad 2")/2 + COUNTIFS(E57:W57,1,$E$6:$W$6, "Prioridad 3")/3)&gt;=1,
        "Predio Rechazado",
        "Predio Aprobado"),
    IF(Registro_Datos!$U$3="Esc 2",
        IF((COUNTIFS(E57:W57,1, $E$6:$W$6,"Prioridad 1") + COUNTIFS(E57:W57,1, $E$6:$W$6, "Prioridad 2")/3 + COUNTIFS(E57:W57,1,$E$6:$W$6, "Prioridad 3")/4)&gt;=1,
            "Predio Rechazado",
            "Predio Aprobado")))</f>
        <v>Predio Aprobado</v>
      </c>
    </row>
    <row r="58" spans="1:26" s="5" customFormat="1" ht="45" customHeight="1" x14ac:dyDescent="0.25">
      <c r="A58" s="158" t="s">
        <v>208</v>
      </c>
      <c r="B58" s="159"/>
      <c r="C58" s="159"/>
      <c r="D58" s="159"/>
      <c r="E58" s="79">
        <f>IF(Registro_Datos!$U$3="Esc 1",
     (ROUNDDOWN(COUNTIF(E8:E57,"=1")/IF(E6="Prioridad 3",3,IF(E6="Prioridad 2",2,1)),0)),
     IF(Registro_Datos!$U$3="Esc 2",
     (ROUNDDOWN(COUNTIF(E8:E57,"=1")/IF(E6="Prioridad 3",4,IF(E6="Prioridad 2",3,2)),0))))</f>
        <v>0</v>
      </c>
      <c r="F58" s="79">
        <f>IF(Registro_Datos!$U$3="Esc 1",
     (ROUNDDOWN(COUNTIF(F8:F57,"=1")/IF(F6="Prioridad 3",3,IF(F6="Prioridad 2",2,1)),0)),
     IF(Registro_Datos!$U$3="Esc 2",
     (ROUNDDOWN(COUNTIF(F8:F57,"=1")/IF(F6="Prioridad 3",4,IF(F6="Prioridad 2",3,2)),0))))</f>
        <v>0</v>
      </c>
      <c r="G58" s="79">
        <f>IF(Registro_Datos!$U$3="Esc 1",
     (ROUNDDOWN(COUNTIF(G8:G57,"=1")/IF(G6="Prioridad 3",3,IF(G6="Prioridad 2",2,1)),0)),
     IF(Registro_Datos!$U$3="Esc 2",
     (ROUNDDOWN(COUNTIF(G8:G57,"=1")/IF(G6="Prioridad 3",4,IF(G6="Prioridad 2",3,2)),0))))</f>
        <v>0</v>
      </c>
      <c r="H58" s="79">
        <f>IF(Registro_Datos!$U$3="Esc 1",
     (ROUNDDOWN(COUNTIF(H8:H57,"=1")/IF(H6="Prioridad 3",3,IF(H6="Prioridad 2",2,1)),0)),
     IF(Registro_Datos!$U$3="Esc 2",
     (ROUNDDOWN(COUNTIF(H8:H57,"=1")/IF(H6="Prioridad 3",4,IF(H6="Prioridad 2",3,2)),0))))</f>
        <v>0</v>
      </c>
      <c r="I58" s="79">
        <f>IF(Registro_Datos!$U$3="Esc 1",
     (ROUNDDOWN(COUNTIF(I8:I57,"=1")/IF(I6="Prioridad 3",3,IF(I6="Prioridad 2",2,1)),0)),
     IF(Registro_Datos!$U$3="Esc 2",
     (ROUNDDOWN(COUNTIF(I8:I57,"=1")/IF(I6="Prioridad 3",4,IF(I6="Prioridad 2",3,2)),0))))</f>
        <v>0</v>
      </c>
      <c r="J58" s="79">
        <f>IF(Registro_Datos!$U$3="Esc 1",
     (ROUNDDOWN(COUNTIF(J8:J57,"=1")/IF(J6="Prioridad 3",3,IF(J6="Prioridad 2",2,1)),0)),
     IF(Registro_Datos!$U$3="Esc 2",
     (ROUNDDOWN(COUNTIF(J8:J57,"=1")/IF(J6="Prioridad 3",4,IF(J6="Prioridad 2",3,2)),0))))</f>
        <v>0</v>
      </c>
      <c r="K58" s="79">
        <f>IF(Registro_Datos!$U$3="Esc 1",
     (ROUNDDOWN(COUNTIF(K8:K57,"=1")/IF(K6="Prioridad 3",3,IF(K6="Prioridad 2",2,1)),0)),
     IF(Registro_Datos!$U$3="Esc 2",
     (ROUNDDOWN(COUNTIF(K8:K57,"=1")/IF(K6="Prioridad 3",4,IF(K6="Prioridad 2",3,2)),0))))</f>
        <v>0</v>
      </c>
      <c r="L58" s="79">
        <f>IF(Registro_Datos!$U$3="Esc 1",
     (ROUNDDOWN(COUNTIF(L8:L57,"=1")/IF(L6="Prioridad 3",3,IF(L6="Prioridad 2",2,1)),0)),
     IF(Registro_Datos!$U$3="Esc 2",
     (ROUNDDOWN(COUNTIF(L8:L57,"=1")/IF(L6="Prioridad 3",4,IF(L6="Prioridad 2",3,2)),0))))</f>
        <v>0</v>
      </c>
      <c r="M58" s="79">
        <f>IF(Registro_Datos!$U$3="Esc 1",
     (ROUNDDOWN(COUNTIF(M8:M57,"=1")/IF(M6="Prioridad 3",3,IF(M6="Prioridad 2",2,1)),0)),
     IF(Registro_Datos!$U$3="Esc 2",
     (ROUNDDOWN(COUNTIF(M8:M57,"=1")/IF(M6="Prioridad 3",4,IF(M6="Prioridad 2",3,2)),0))))</f>
        <v>0</v>
      </c>
      <c r="N58" s="79">
        <f>IF(Registro_Datos!$U$3="Esc 1",
     (ROUNDDOWN(COUNTIF(N8:N57,"=1")/IF(N6="Prioridad 3",3,IF(N6="Prioridad 2",2,1)),0)),
     IF(Registro_Datos!$U$3="Esc 2",
     (ROUNDDOWN(COUNTIF(N8:N57,"=1")/IF(N6="Prioridad 3",4,IF(N6="Prioridad 2",3,2)),0))))</f>
        <v>0</v>
      </c>
      <c r="O58" s="79">
        <f>IF(Registro_Datos!$U$3="Esc 1",
     (ROUNDDOWN(COUNTIF(O8:O57,"=1")/IF(O6="Prioridad 3",3,IF(O6="Prioridad 2",2,1)),0)),
     IF(Registro_Datos!$U$3="Esc 2",
     (ROUNDDOWN(COUNTIF(O8:O57,"=1")/IF(O6="Prioridad 3",4,IF(O6="Prioridad 2",3,2)),0))))</f>
        <v>0</v>
      </c>
      <c r="P58" s="79">
        <f>IF(Registro_Datos!$U$3="Esc 1",
     (ROUNDDOWN(COUNTIF(P8:P57,"=1")/IF(P6="Prioridad 3",3,IF(P6="Prioridad 2",2,1)),0)),
     IF(Registro_Datos!$U$3="Esc 2",
     (ROUNDDOWN(COUNTIF(P8:P57,"=1")/IF(P6="Prioridad 3",4,IF(P6="Prioridad 2",3,2)),0))))</f>
        <v>0</v>
      </c>
      <c r="Q58" s="79">
        <f>IF(Registro_Datos!$U$3="Esc 1",
     (ROUNDDOWN(COUNTIF(Q8:Q57,"=1")/IF(Q6="Prioridad 3",3,IF(Q6="Prioridad 2",2,1)),0)),
     IF(Registro_Datos!$U$3="Esc 2",
     (ROUNDDOWN(COUNTIF(Q8:Q57,"=1")/IF(Q6="Prioridad 3",4,IF(Q6="Prioridad 2",3,2)),0))))</f>
        <v>0</v>
      </c>
      <c r="R58" s="79">
        <f>IF(Registro_Datos!$U$3="Esc 1",
     (ROUNDDOWN(COUNTIF(R8:R57,"=1")/IF(R6="Prioridad 3",3,IF(R6="Prioridad 2",2,1)),0)),
     IF(Registro_Datos!$U$3="Esc 2",
     (ROUNDDOWN(COUNTIF(R8:R57,"=1")/IF(R6="Prioridad 3",4,IF(R6="Prioridad 2",3,2)),0))))</f>
        <v>0</v>
      </c>
      <c r="S58" s="79">
        <f>IF(Registro_Datos!$U$3="Esc 1",
     (ROUNDDOWN(COUNTIF(S8:S57,"=1")/IF(S6="Prioridad 3",3,IF(S6="Prioridad 2",2,1)),0)),
     IF(Registro_Datos!$U$3="Esc 2",
     (ROUNDDOWN(COUNTIF(S8:S57,"=1")/IF(S6="Prioridad 3",4,IF(S6="Prioridad 2",3,2)),0))))</f>
        <v>0</v>
      </c>
      <c r="T58" s="79">
        <f>IF(Registro_Datos!$U$3="Esc 1",
     (ROUNDDOWN(COUNTIF(T8:T57,"=1")/IF(T6="Prioridad 3",3,IF(T6="Prioridad 2",2,1)),0)),
     IF(Registro_Datos!$U$3="Esc 2",
     (ROUNDDOWN(COUNTIF(T8:T57,"=1")/IF(T6="Prioridad 3",4,IF(T6="Prioridad 2",3,2)),0))))</f>
        <v>0</v>
      </c>
      <c r="U58" s="79">
        <f>IF(Registro_Datos!$U$3="Esc 1",
     (ROUNDDOWN(COUNTIF(U8:U57,"=1")/IF(U6="Prioridad 3",3,IF(U6="Prioridad 2",2,1)),0)),
     IF(Registro_Datos!$U$3="Esc 2",
     (ROUNDDOWN(COUNTIF(U8:U57,"=1")/IF(U6="Prioridad 3",4,IF(U6="Prioridad 2",3,2)),0))))</f>
        <v>0</v>
      </c>
      <c r="V58" s="79">
        <f>IF(Registro_Datos!$U$3="Esc 1",
     (ROUNDDOWN(COUNTIF(V8:V57,"=1")/IF(V6="Prioridad 3",3,IF(V6="Prioridad 2",2,1)),0)),
     IF(Registro_Datos!$U$3="Esc 2",
     (ROUNDDOWN(COUNTIF(V8:V57,"=1")/IF(V6="Prioridad 3",4,IF(V6="Prioridad 2",3,2)),0))))</f>
        <v>0</v>
      </c>
      <c r="W58" s="80">
        <f>IF(Registro_Datos!$U$3="Esc 1",
     (ROUNDDOWN(COUNTIF(W8:W57,"=1")/IF(W6="Prioridad 3",3,IF(W6="Prioridad 2",2,1)),0)),
     IF(Registro_Datos!$U$3="Esc 2",
     (ROUNDDOWN(COUNTIF(W8:W57,"=1")/IF(W6="Prioridad 3",4,IF(W6="Prioridad 2",3,2)),0))))</f>
        <v>0</v>
      </c>
      <c r="X58" s="160" t="s">
        <v>209</v>
      </c>
      <c r="Y58" s="162" t="str">
        <f>IF(Registro_Datos!$U$3="Esc 1",
     (CONCATENATE("Predios Rechazados: ",
      COUNTIF(Y8:Y57,"Predio Rechazado"))),
   IF(Registro_Datos!$U$3="Esc 2",
     (CONCATENATE("Predios Rechazados: ",
      COUNTIF(Y$8:Y$57,"Predio Rechazado")))))</f>
        <v>Predios Rechazados: 0</v>
      </c>
    </row>
    <row r="59" spans="1:26" s="5" customFormat="1" ht="18" customHeight="1" thickBot="1" x14ac:dyDescent="0.3">
      <c r="A59" s="164" t="s">
        <v>210</v>
      </c>
      <c r="B59" s="165"/>
      <c r="C59" s="165"/>
      <c r="D59" s="165"/>
      <c r="E59" s="81" t="str">
        <f>IF(E58&gt;$Q$4,"R","A")</f>
        <v>A</v>
      </c>
      <c r="F59" s="81" t="str">
        <f t="shared" ref="F59:V59" si="0">IF(F58&gt;$Q$4,"R","A")</f>
        <v>A</v>
      </c>
      <c r="G59" s="81" t="str">
        <f t="shared" si="0"/>
        <v>A</v>
      </c>
      <c r="H59" s="81" t="str">
        <f t="shared" si="0"/>
        <v>A</v>
      </c>
      <c r="I59" s="81" t="str">
        <f t="shared" si="0"/>
        <v>A</v>
      </c>
      <c r="J59" s="81" t="str">
        <f t="shared" si="0"/>
        <v>A</v>
      </c>
      <c r="K59" s="81" t="str">
        <f t="shared" si="0"/>
        <v>A</v>
      </c>
      <c r="L59" s="81" t="str">
        <f t="shared" si="0"/>
        <v>A</v>
      </c>
      <c r="M59" s="81" t="str">
        <f t="shared" si="0"/>
        <v>A</v>
      </c>
      <c r="N59" s="81" t="str">
        <f t="shared" si="0"/>
        <v>A</v>
      </c>
      <c r="O59" s="81" t="str">
        <f t="shared" si="0"/>
        <v>A</v>
      </c>
      <c r="P59" s="81" t="str">
        <f t="shared" si="0"/>
        <v>A</v>
      </c>
      <c r="Q59" s="81" t="str">
        <f t="shared" si="0"/>
        <v>A</v>
      </c>
      <c r="R59" s="81" t="str">
        <f t="shared" si="0"/>
        <v>A</v>
      </c>
      <c r="S59" s="81" t="str">
        <f t="shared" si="0"/>
        <v>A</v>
      </c>
      <c r="T59" s="81" t="str">
        <f t="shared" si="0"/>
        <v>A</v>
      </c>
      <c r="U59" s="81" t="str">
        <f t="shared" si="0"/>
        <v>A</v>
      </c>
      <c r="V59" s="81" t="str">
        <f t="shared" si="0"/>
        <v>A</v>
      </c>
      <c r="W59" s="82" t="str">
        <f>IF(W58&gt;$Q$4,"R","A")</f>
        <v>A</v>
      </c>
      <c r="X59" s="161"/>
      <c r="Y59" s="163"/>
    </row>
    <row r="60" spans="1:26" ht="35.1" customHeight="1" x14ac:dyDescent="0.2">
      <c r="A60" s="185" t="s">
        <v>24</v>
      </c>
      <c r="B60" s="186"/>
      <c r="C60" s="186"/>
      <c r="D60" s="186"/>
      <c r="E60" s="194">
        <f>Registro_Datos!D6</f>
        <v>0</v>
      </c>
      <c r="F60" s="194"/>
      <c r="G60" s="194"/>
      <c r="H60" s="194"/>
      <c r="I60" s="194"/>
      <c r="J60" s="194"/>
      <c r="K60" s="194"/>
      <c r="L60" s="194"/>
      <c r="M60" s="194"/>
      <c r="N60" s="194"/>
      <c r="O60" s="194"/>
      <c r="P60" s="194"/>
      <c r="Q60" s="194"/>
      <c r="R60" s="190" t="str">
        <f>Registro_Datos!K6</f>
        <v>FIRMA DEL EVALUADOR</v>
      </c>
      <c r="S60" s="190"/>
      <c r="T60" s="190"/>
      <c r="U60" s="186"/>
      <c r="V60" s="186"/>
      <c r="W60" s="191"/>
      <c r="X60" s="180"/>
      <c r="Y60" s="162" t="str">
        <f>IF(COUNTIF(Y8:Y57,"Predio Rechazado")&gt;Q4,
      "Rechazado",
      "Aprobado")&amp;" por predio"</f>
        <v>Aprobado por predio</v>
      </c>
    </row>
    <row r="61" spans="1:26" ht="19.149999999999999" customHeight="1" x14ac:dyDescent="0.2">
      <c r="A61" s="187"/>
      <c r="B61" s="176"/>
      <c r="C61" s="176"/>
      <c r="D61" s="176"/>
      <c r="E61" s="195"/>
      <c r="F61" s="195"/>
      <c r="G61" s="195"/>
      <c r="H61" s="195"/>
      <c r="I61" s="195"/>
      <c r="J61" s="195"/>
      <c r="K61" s="195"/>
      <c r="L61" s="195"/>
      <c r="M61" s="195"/>
      <c r="N61" s="195"/>
      <c r="O61" s="195"/>
      <c r="P61" s="195"/>
      <c r="Q61" s="195"/>
      <c r="R61" s="178" t="str">
        <f>Registro_Datos!K7</f>
        <v>NOMBRE DEL EVALUADOR</v>
      </c>
      <c r="S61" s="178"/>
      <c r="T61" s="178"/>
      <c r="U61" s="176">
        <f>Registro_Datos!O7</f>
        <v>0</v>
      </c>
      <c r="V61" s="176"/>
      <c r="W61" s="177"/>
      <c r="X61" s="181"/>
      <c r="Y61" s="183"/>
      <c r="Z61" s="49"/>
    </row>
    <row r="62" spans="1:26" ht="35.1" customHeight="1" x14ac:dyDescent="0.2">
      <c r="A62" s="187"/>
      <c r="B62" s="176"/>
      <c r="C62" s="176"/>
      <c r="D62" s="176"/>
      <c r="E62" s="195"/>
      <c r="F62" s="195"/>
      <c r="G62" s="195"/>
      <c r="H62" s="195"/>
      <c r="I62" s="195"/>
      <c r="J62" s="195"/>
      <c r="K62" s="195"/>
      <c r="L62" s="195"/>
      <c r="M62" s="195"/>
      <c r="N62" s="195"/>
      <c r="O62" s="195"/>
      <c r="P62" s="195"/>
      <c r="Q62" s="195"/>
      <c r="R62" s="178" t="str">
        <f>Registro_Datos!K8</f>
        <v>FIRMA DEL EVALUADOR</v>
      </c>
      <c r="S62" s="178"/>
      <c r="T62" s="178"/>
      <c r="U62" s="176"/>
      <c r="V62" s="176"/>
      <c r="W62" s="177"/>
      <c r="X62" s="181"/>
      <c r="Y62" s="183"/>
    </row>
    <row r="63" spans="1:26" ht="14.45" customHeight="1" thickBot="1" x14ac:dyDescent="0.25">
      <c r="A63" s="187"/>
      <c r="B63" s="176"/>
      <c r="C63" s="176"/>
      <c r="D63" s="176"/>
      <c r="E63" s="195"/>
      <c r="F63" s="195"/>
      <c r="G63" s="195"/>
      <c r="H63" s="195"/>
      <c r="I63" s="195"/>
      <c r="J63" s="195"/>
      <c r="K63" s="195"/>
      <c r="L63" s="195"/>
      <c r="M63" s="195"/>
      <c r="N63" s="195"/>
      <c r="O63" s="195"/>
      <c r="P63" s="195"/>
      <c r="Q63" s="195"/>
      <c r="R63" s="178" t="str">
        <f>Registro_Datos!K9</f>
        <v>NOMBRE DEL EVALUADOR</v>
      </c>
      <c r="S63" s="178"/>
      <c r="T63" s="178"/>
      <c r="U63" s="176">
        <f>Registro_Datos!O9</f>
        <v>0</v>
      </c>
      <c r="V63" s="176"/>
      <c r="W63" s="177"/>
      <c r="X63" s="181"/>
      <c r="Y63" s="184"/>
    </row>
    <row r="64" spans="1:26" ht="35.1" customHeight="1" x14ac:dyDescent="0.2">
      <c r="A64" s="187"/>
      <c r="B64" s="176"/>
      <c r="C64" s="176"/>
      <c r="D64" s="176"/>
      <c r="E64" s="195"/>
      <c r="F64" s="195"/>
      <c r="G64" s="195"/>
      <c r="H64" s="195"/>
      <c r="I64" s="195"/>
      <c r="J64" s="195"/>
      <c r="K64" s="195"/>
      <c r="L64" s="195"/>
      <c r="M64" s="195"/>
      <c r="N64" s="195"/>
      <c r="O64" s="195"/>
      <c r="P64" s="195"/>
      <c r="Q64" s="195"/>
      <c r="R64" s="178" t="str">
        <f>Registro_Datos!K10</f>
        <v>FIRMA DEL EVALUADOR</v>
      </c>
      <c r="S64" s="178"/>
      <c r="T64" s="178"/>
      <c r="U64" s="176"/>
      <c r="V64" s="176"/>
      <c r="W64" s="177"/>
      <c r="X64" s="181"/>
      <c r="Y64" s="162" t="str">
        <f>IF(Registro_Datos!$U$3="Esc 1",
      (CONCATENATE("Variables Rechazadas: ",
       _xlfn.CEILING.MATH(COUNTIFS($E$59:$W$59,"R", $E$6:$W$6,"Prioridad 1") + COUNTIFS($E$59:$W$59,"R", $E$6:$W$6, "Prioridad 2")/2 + COUNTIFS($E$59:$W$59,"R",$E$6:$W$6, "Prioridad 3")/3))),
   IF(Registro_Datos!$U$3="Esc 2",
      (CONCATENATE("Variables Rechazadas: ",_xlfn.CEILING.MATH(COUNTIFS(E127:W127,"R", $E$6:$W$6,"Prioridad 1") + COUNTIFS(E127:W127,"R", $E$6:$W$6, "Prioridad 2")/3 +COUNTIFS(E127:W127,"R",$E$6:$W$6, "Prioridad 3")/4)))))</f>
        <v>Variables Rechazadas: 0</v>
      </c>
    </row>
    <row r="65" spans="1:25" ht="14.45" customHeight="1" x14ac:dyDescent="0.2">
      <c r="A65" s="187"/>
      <c r="B65" s="176"/>
      <c r="C65" s="176"/>
      <c r="D65" s="176"/>
      <c r="E65" s="195"/>
      <c r="F65" s="195"/>
      <c r="G65" s="195"/>
      <c r="H65" s="195"/>
      <c r="I65" s="195"/>
      <c r="J65" s="195"/>
      <c r="K65" s="195"/>
      <c r="L65" s="195"/>
      <c r="M65" s="195"/>
      <c r="N65" s="195"/>
      <c r="O65" s="195"/>
      <c r="P65" s="195"/>
      <c r="Q65" s="195"/>
      <c r="R65" s="178" t="str">
        <f>Registro_Datos!K11</f>
        <v>NOMBRE DEL EVALUADOR</v>
      </c>
      <c r="S65" s="178"/>
      <c r="T65" s="178"/>
      <c r="U65" s="176">
        <f>Registro_Datos!O11</f>
        <v>0</v>
      </c>
      <c r="V65" s="176"/>
      <c r="W65" s="177"/>
      <c r="X65" s="181"/>
      <c r="Y65" s="183"/>
    </row>
    <row r="66" spans="1:25" ht="35.1" customHeight="1" thickBot="1" x14ac:dyDescent="0.25">
      <c r="A66" s="187"/>
      <c r="B66" s="176"/>
      <c r="C66" s="176"/>
      <c r="D66" s="176"/>
      <c r="E66" s="195"/>
      <c r="F66" s="195"/>
      <c r="G66" s="195"/>
      <c r="H66" s="195"/>
      <c r="I66" s="195"/>
      <c r="J66" s="195"/>
      <c r="K66" s="195"/>
      <c r="L66" s="195"/>
      <c r="M66" s="195"/>
      <c r="N66" s="195"/>
      <c r="O66" s="195"/>
      <c r="P66" s="195"/>
      <c r="Q66" s="195"/>
      <c r="R66" s="178" t="str">
        <f>Registro_Datos!K12</f>
        <v>FIRMA DEL EVALUADOR</v>
      </c>
      <c r="S66" s="178"/>
      <c r="T66" s="178"/>
      <c r="U66" s="176"/>
      <c r="V66" s="176"/>
      <c r="W66" s="177"/>
      <c r="X66" s="181"/>
      <c r="Y66" s="184"/>
    </row>
    <row r="67" spans="1:25" ht="14.45" customHeight="1" x14ac:dyDescent="0.2">
      <c r="A67" s="187"/>
      <c r="B67" s="176"/>
      <c r="C67" s="176"/>
      <c r="D67" s="176"/>
      <c r="E67" s="195"/>
      <c r="F67" s="195"/>
      <c r="G67" s="195"/>
      <c r="H67" s="195"/>
      <c r="I67" s="195"/>
      <c r="J67" s="195"/>
      <c r="K67" s="195"/>
      <c r="L67" s="195"/>
      <c r="M67" s="195"/>
      <c r="N67" s="195"/>
      <c r="O67" s="195"/>
      <c r="P67" s="195"/>
      <c r="Q67" s="195"/>
      <c r="R67" s="178" t="str">
        <f>Registro_Datos!K13</f>
        <v>NOMBRE DEL EVALUADOR</v>
      </c>
      <c r="S67" s="178"/>
      <c r="T67" s="178"/>
      <c r="U67" s="176">
        <f>Registro_Datos!O13</f>
        <v>0</v>
      </c>
      <c r="V67" s="176"/>
      <c r="W67" s="177"/>
      <c r="X67" s="181"/>
      <c r="Y67" s="193" t="str">
        <f>IF(Registro_Datos!$U$3="Esc 1",
    IF(((COUNTIF(E59,"R") + COUNTIF(F59:S59,"R"))/2 + COUNTIF(T59:W59,"R")/3) &gt; 0,
        "Rechazado por variable",
        "Aprobado por variable"),
    IF(Registro_Datos!$U$3="Esc 2",
        IF(((COUNTIF(E59,"R") + COUNTIF(F59:S59,"R"))/2 + COUNTIF(T59:W59,"R")/3) &gt; 1,
            "Rechazado por variable",
            "Aprobado por variable")))</f>
        <v>Aprobado por variable</v>
      </c>
    </row>
    <row r="68" spans="1:25" ht="35.1" customHeight="1" x14ac:dyDescent="0.2">
      <c r="A68" s="187"/>
      <c r="B68" s="176"/>
      <c r="C68" s="176"/>
      <c r="D68" s="176"/>
      <c r="E68" s="195"/>
      <c r="F68" s="195"/>
      <c r="G68" s="195"/>
      <c r="H68" s="195"/>
      <c r="I68" s="195"/>
      <c r="J68" s="195"/>
      <c r="K68" s="195"/>
      <c r="L68" s="195"/>
      <c r="M68" s="195"/>
      <c r="N68" s="195"/>
      <c r="O68" s="195"/>
      <c r="P68" s="195"/>
      <c r="Q68" s="195"/>
      <c r="R68" s="178" t="str">
        <f>Registro_Datos!K14</f>
        <v>FIRMA DEL EVALUADOR</v>
      </c>
      <c r="S68" s="178"/>
      <c r="T68" s="178"/>
      <c r="U68" s="176"/>
      <c r="V68" s="176"/>
      <c r="W68" s="177"/>
      <c r="X68" s="181"/>
      <c r="Y68" s="183"/>
    </row>
    <row r="69" spans="1:25" ht="14.45" customHeight="1" x14ac:dyDescent="0.2">
      <c r="A69" s="187"/>
      <c r="B69" s="176"/>
      <c r="C69" s="176"/>
      <c r="D69" s="176"/>
      <c r="E69" s="195"/>
      <c r="F69" s="195"/>
      <c r="G69" s="195"/>
      <c r="H69" s="195"/>
      <c r="I69" s="195"/>
      <c r="J69" s="195"/>
      <c r="K69" s="195"/>
      <c r="L69" s="195"/>
      <c r="M69" s="195"/>
      <c r="N69" s="195"/>
      <c r="O69" s="195"/>
      <c r="P69" s="195"/>
      <c r="Q69" s="195"/>
      <c r="R69" s="178" t="str">
        <f>Registro_Datos!K15</f>
        <v>NOMBRE DEL EVALUADOR</v>
      </c>
      <c r="S69" s="178"/>
      <c r="T69" s="178"/>
      <c r="U69" s="176">
        <f>Registro_Datos!O15</f>
        <v>0</v>
      </c>
      <c r="V69" s="176"/>
      <c r="W69" s="177"/>
      <c r="X69" s="181"/>
      <c r="Y69" s="183"/>
    </row>
    <row r="70" spans="1:25" ht="35.1" customHeight="1" x14ac:dyDescent="0.2">
      <c r="A70" s="187"/>
      <c r="B70" s="176"/>
      <c r="C70" s="176"/>
      <c r="D70" s="176"/>
      <c r="E70" s="195"/>
      <c r="F70" s="195"/>
      <c r="G70" s="195"/>
      <c r="H70" s="195"/>
      <c r="I70" s="195"/>
      <c r="J70" s="195"/>
      <c r="K70" s="195"/>
      <c r="L70" s="195"/>
      <c r="M70" s="195"/>
      <c r="N70" s="195"/>
      <c r="O70" s="195"/>
      <c r="P70" s="195"/>
      <c r="Q70" s="195"/>
      <c r="R70" s="178" t="str">
        <f>Registro_Datos!K16</f>
        <v>FIRMA DEL EVALUADOR</v>
      </c>
      <c r="S70" s="178"/>
      <c r="T70" s="178"/>
      <c r="U70" s="176"/>
      <c r="V70" s="176"/>
      <c r="W70" s="177"/>
      <c r="X70" s="181"/>
      <c r="Y70" s="183"/>
    </row>
    <row r="71" spans="1:25" ht="13.9" customHeight="1" thickBot="1" x14ac:dyDescent="0.25">
      <c r="A71" s="188"/>
      <c r="B71" s="189"/>
      <c r="C71" s="189"/>
      <c r="D71" s="189"/>
      <c r="E71" s="196"/>
      <c r="F71" s="196"/>
      <c r="G71" s="196"/>
      <c r="H71" s="196"/>
      <c r="I71" s="196"/>
      <c r="J71" s="196"/>
      <c r="K71" s="196"/>
      <c r="L71" s="196"/>
      <c r="M71" s="196"/>
      <c r="N71" s="196"/>
      <c r="O71" s="196"/>
      <c r="P71" s="196"/>
      <c r="Q71" s="196"/>
      <c r="R71" s="179" t="str">
        <f>Registro_Datos!K17</f>
        <v>NOMBRE DEL EVALUADOR</v>
      </c>
      <c r="S71" s="179"/>
      <c r="T71" s="179"/>
      <c r="U71" s="189">
        <f>Registro_Datos!O17</f>
        <v>0</v>
      </c>
      <c r="V71" s="189"/>
      <c r="W71" s="192"/>
      <c r="X71" s="182"/>
      <c r="Y71" s="184"/>
    </row>
    <row r="72" spans="1:25" ht="15" x14ac:dyDescent="0.2">
      <c r="S72" s="75"/>
      <c r="T72" s="75"/>
      <c r="U72" s="5" t="s">
        <v>211</v>
      </c>
    </row>
    <row r="73" spans="1:25" ht="15" x14ac:dyDescent="0.2">
      <c r="S73" s="75"/>
      <c r="T73" s="75"/>
    </row>
  </sheetData>
  <sheetProtection algorithmName="SHA-512" hashValue="CvwaeZkJwzeoBMneHkAZww+LtnVcb2J7gaSZokeFJctw0TgA4/y+q0SSZueCmWPpsrR0rsA3DSDZuSX/JGnT0A==" saltValue="S+wovsW+DiAJl88eOElrWg==" spinCount="100000" sheet="1" objects="1" scenarios="1" formatCells="0" formatColumns="0" selectLockedCells="1" selectUnlockedCells="1"/>
  <mergeCells count="62">
    <mergeCell ref="Y64:Y66"/>
    <mergeCell ref="R65:T65"/>
    <mergeCell ref="U65:W65"/>
    <mergeCell ref="R66:T66"/>
    <mergeCell ref="A60:D71"/>
    <mergeCell ref="E60:Q71"/>
    <mergeCell ref="R60:T60"/>
    <mergeCell ref="U60:W60"/>
    <mergeCell ref="Y60:Y63"/>
    <mergeCell ref="U71:W71"/>
    <mergeCell ref="R67:T67"/>
    <mergeCell ref="U67:W67"/>
    <mergeCell ref="Y67:Y71"/>
    <mergeCell ref="R68:T68"/>
    <mergeCell ref="U68:W68"/>
    <mergeCell ref="R69:T69"/>
    <mergeCell ref="U69:W69"/>
    <mergeCell ref="R70:T70"/>
    <mergeCell ref="U70:W70"/>
    <mergeCell ref="R71:T71"/>
    <mergeCell ref="X60:X71"/>
    <mergeCell ref="R61:T61"/>
    <mergeCell ref="U61:W61"/>
    <mergeCell ref="R62:T62"/>
    <mergeCell ref="U62:W62"/>
    <mergeCell ref="R63:T63"/>
    <mergeCell ref="U63:W63"/>
    <mergeCell ref="R64:T64"/>
    <mergeCell ref="U64:W64"/>
    <mergeCell ref="U66:W66"/>
    <mergeCell ref="X5:X6"/>
    <mergeCell ref="Y5:Y7"/>
    <mergeCell ref="C6:D6"/>
    <mergeCell ref="A58:D58"/>
    <mergeCell ref="X58:X59"/>
    <mergeCell ref="Y58:Y59"/>
    <mergeCell ref="A59:D59"/>
    <mergeCell ref="A5:B6"/>
    <mergeCell ref="C5:D5"/>
    <mergeCell ref="F5:J5"/>
    <mergeCell ref="L5:M5"/>
    <mergeCell ref="N5:P5"/>
    <mergeCell ref="U5:V5"/>
    <mergeCell ref="A1:B2"/>
    <mergeCell ref="C1:W1"/>
    <mergeCell ref="A3:B4"/>
    <mergeCell ref="C3:D3"/>
    <mergeCell ref="E3:I3"/>
    <mergeCell ref="J3:Q3"/>
    <mergeCell ref="R3:S3"/>
    <mergeCell ref="T3:W3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47" priority="15" operator="equal">
      <formula>"Prioridad 3"</formula>
    </cfRule>
    <cfRule type="cellIs" dxfId="46" priority="16" operator="equal">
      <formula>"Prioridad 2"</formula>
    </cfRule>
    <cfRule type="cellIs" dxfId="45" priority="17" operator="equal">
      <formula>"Prioridad 1"</formula>
    </cfRule>
  </conditionalFormatting>
  <conditionalFormatting sqref="E8:W57">
    <cfRule type="cellIs" dxfId="44" priority="18" operator="equal">
      <formula>1</formula>
    </cfRule>
    <cfRule type="cellIs" dxfId="43" priority="19" operator="equal">
      <formula>0</formula>
    </cfRule>
  </conditionalFormatting>
  <conditionalFormatting sqref="E58:W58">
    <cfRule type="cellIs" dxfId="42" priority="20" operator="greaterThan">
      <formula>$Q$4</formula>
    </cfRule>
  </conditionalFormatting>
  <conditionalFormatting sqref="E59:W59">
    <cfRule type="cellIs" dxfId="41" priority="23" operator="equal">
      <formula>"R"</formula>
    </cfRule>
    <cfRule type="cellIs" dxfId="40" priority="24" operator="equal">
      <formula>"A"</formula>
    </cfRule>
    <cfRule type="cellIs" dxfId="39" priority="25" stopIfTrue="1" operator="equal">
      <formula>"c"</formula>
    </cfRule>
  </conditionalFormatting>
  <conditionalFormatting sqref="Y8:Y57">
    <cfRule type="cellIs" dxfId="38" priority="21" operator="equal">
      <formula>"Predio Rechazado"</formula>
    </cfRule>
    <cfRule type="cellIs" dxfId="37" priority="22" operator="equal">
      <formula>"Predio Aprobado"</formula>
    </cfRule>
  </conditionalFormatting>
  <conditionalFormatting sqref="X1">
    <cfRule type="cellIs" dxfId="36" priority="3" operator="equal">
      <formula>"Decisión: Rechazado por predio-variable"</formula>
    </cfRule>
    <cfRule type="cellIs" dxfId="35" priority="4" operator="equal">
      <formula>"Decisión: Aprobado"</formula>
    </cfRule>
    <cfRule type="cellIs" dxfId="34" priority="5" operator="equal">
      <formula>"Decisión: Rechazado por variable"</formula>
    </cfRule>
  </conditionalFormatting>
  <conditionalFormatting sqref="X1:Y4">
    <cfRule type="containsText" dxfId="33" priority="1" operator="containsText" text="Aprobado">
      <formula>NOT(ISERROR(SEARCH("Aprobado",X1)))</formula>
    </cfRule>
    <cfRule type="containsText" dxfId="32" priority="2" operator="containsText" text="Rechazado">
      <formula>NOT(ISERROR(SEARCH("Rechazado",X1)))</formula>
    </cfRule>
  </conditionalFormatting>
  <dataValidations disablePrompts="1" count="1">
    <dataValidation type="whole" showInputMessage="1" showErrorMessage="1" sqref="E8:W57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37" fitToHeight="0" orientation="landscape" r:id="rId1"/>
  <headerFooter alignWithMargins="0">
    <oddFooter>&amp;R&amp;"Arial,Normal"&amp;7FO-GCT-PC01-01
V2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3"/>
  <sheetViews>
    <sheetView showGridLines="0" view="pageBreakPreview" topLeftCell="A4" zoomScale="70" zoomScaleNormal="55" zoomScaleSheetLayoutView="70" zoomScalePageLayoutView="55" workbookViewId="0">
      <selection sqref="A1:B2"/>
    </sheetView>
  </sheetViews>
  <sheetFormatPr baseColWidth="10" defaultColWidth="11.42578125" defaultRowHeight="12.75" x14ac:dyDescent="0.2"/>
  <cols>
    <col min="1" max="1" width="8.7109375" style="26" bestFit="1" customWidth="1"/>
    <col min="2" max="2" width="63.140625" style="26" customWidth="1"/>
    <col min="3" max="3" width="14.7109375" style="26" bestFit="1" customWidth="1"/>
    <col min="4" max="4" width="13.140625" style="26" customWidth="1"/>
    <col min="5" max="23" width="11.28515625" style="5" customWidth="1"/>
    <col min="24" max="24" width="30.140625" style="27" customWidth="1"/>
    <col min="25" max="25" width="25.28515625" style="28" customWidth="1"/>
    <col min="26" max="26" width="10.85546875" style="2" customWidth="1"/>
    <col min="27" max="16384" width="11.42578125" style="2"/>
  </cols>
  <sheetData>
    <row r="1" spans="1:25" ht="25.5" customHeight="1" x14ac:dyDescent="0.2">
      <c r="A1" s="138"/>
      <c r="B1" s="139"/>
      <c r="C1" s="142" t="s">
        <v>176</v>
      </c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3"/>
      <c r="X1" s="118" t="str">
        <f>CONCATENATE("Decisión: ",IF(Y90="Rechazado por predio","Rechazado por predio - varibale",IF(Y97="Rechazado por variable","Rechazado por predio - variable","Aprobado")))</f>
        <v>Decisión: Aprobado</v>
      </c>
      <c r="Y1" s="119"/>
    </row>
    <row r="2" spans="1:25" s="1" customFormat="1" ht="58.5" customHeight="1" x14ac:dyDescent="0.25">
      <c r="A2" s="140"/>
      <c r="B2" s="141"/>
      <c r="C2" s="124" t="s">
        <v>177</v>
      </c>
      <c r="D2" s="124"/>
      <c r="E2" s="125">
        <f>Registro_Datos!D2</f>
        <v>0</v>
      </c>
      <c r="F2" s="124"/>
      <c r="G2" s="124"/>
      <c r="H2" s="124"/>
      <c r="I2" s="124"/>
      <c r="J2" s="124" t="s">
        <v>178</v>
      </c>
      <c r="K2" s="124"/>
      <c r="L2" s="125">
        <f>Registro_Datos!D3</f>
        <v>0</v>
      </c>
      <c r="M2" s="124"/>
      <c r="N2" s="124"/>
      <c r="O2" s="124"/>
      <c r="P2" s="124"/>
      <c r="Q2" s="124"/>
      <c r="R2" s="126" t="s">
        <v>16</v>
      </c>
      <c r="S2" s="127"/>
      <c r="T2" s="128">
        <f>Registro_Datos!O2</f>
        <v>0</v>
      </c>
      <c r="U2" s="129"/>
      <c r="V2" s="129"/>
      <c r="W2" s="130"/>
      <c r="X2" s="120"/>
      <c r="Y2" s="121"/>
    </row>
    <row r="3" spans="1:25" ht="40.5" customHeight="1" x14ac:dyDescent="0.2">
      <c r="A3" s="144" t="s">
        <v>179</v>
      </c>
      <c r="B3" s="124"/>
      <c r="C3" s="147" t="s">
        <v>180</v>
      </c>
      <c r="D3" s="147"/>
      <c r="E3" s="147" t="s">
        <v>181</v>
      </c>
      <c r="F3" s="147"/>
      <c r="G3" s="147"/>
      <c r="H3" s="147"/>
      <c r="I3" s="147"/>
      <c r="J3" s="148" t="s">
        <v>182</v>
      </c>
      <c r="K3" s="148"/>
      <c r="L3" s="148"/>
      <c r="M3" s="148"/>
      <c r="N3" s="148"/>
      <c r="O3" s="148"/>
      <c r="P3" s="148"/>
      <c r="Q3" s="148"/>
      <c r="R3" s="126" t="s">
        <v>20</v>
      </c>
      <c r="S3" s="127"/>
      <c r="T3" s="149">
        <f>Registro_Datos!O3</f>
        <v>0</v>
      </c>
      <c r="U3" s="150"/>
      <c r="V3" s="150"/>
      <c r="W3" s="151"/>
      <c r="X3" s="120"/>
      <c r="Y3" s="121"/>
    </row>
    <row r="4" spans="1:25" ht="45.75" customHeight="1" thickBot="1" x14ac:dyDescent="0.25">
      <c r="A4" s="145"/>
      <c r="B4" s="146"/>
      <c r="C4" s="131" t="s">
        <v>183</v>
      </c>
      <c r="D4" s="131"/>
      <c r="E4" s="132" t="s">
        <v>184</v>
      </c>
      <c r="F4" s="132"/>
      <c r="G4" s="132"/>
      <c r="H4" s="132"/>
      <c r="I4" s="132"/>
      <c r="J4" s="15" t="s">
        <v>22</v>
      </c>
      <c r="K4" s="16">
        <f>Registro_Datos!D4</f>
        <v>1000</v>
      </c>
      <c r="L4" s="14" t="s">
        <v>17</v>
      </c>
      <c r="M4" s="47" t="str">
        <f>Registro_Datos!T2</f>
        <v>12.5</v>
      </c>
      <c r="N4" s="15" t="s">
        <v>185</v>
      </c>
      <c r="O4" s="17">
        <f>IF(AND(K4&gt;='ISO 2859-2'!A5,K4&lt;='ISO 2859-2'!B5),13,IF(AND(K4&gt;='ISO 2859-2'!A6,K4&lt;='ISO 2859-2'!B6),15,IF(AND(K4&gt;='ISO 2859-2'!A7,K4&lt;='ISO 2859-2'!B7),16,IF(AND(K4&gt;='ISO 2859-2'!A8,K4&lt;='ISO 2859-2'!B8),18,IF(AND(K4&gt;='ISO 2859-2'!A9,K4&lt;='ISO 2859-2'!B9),20,IF(AND(K4&gt;='ISO 2859-2'!A10,K4&lt;='ISO 2859-2'!B10),32,IF(AND(K4&gt;='ISO 2859-2'!A11,K4&lt;='ISO 2859-2'!B11),32,IF(AND(K4&gt;='ISO 2859-2'!A12,K4&lt;='ISO 2859-2'!B12),50,IF(AND(K4&gt;='ISO 2859-2'!A13,K4&lt;='ISO 2859-2'!B13),80,IF(AND(K4&gt;='ISO 2859-2'!A14,K4&lt;='ISO 2859-2'!B14),125,IF(AND(K4&gt;='ISO 2859-2'!A15,K4&lt;='ISO 2859-2'!B15),200,IF(AND(K4&gt;='ISO 2859-2'!A16,K4&lt;='ISO 2859-2'!B16),200,IF(AND(K4&gt;='ISO 2859-2'!A17,K4&lt;='ISO 2859-2'!B17),200,"FUERA DE RANGO")))))))))))))</f>
        <v>32</v>
      </c>
      <c r="P4" s="18" t="s">
        <v>186</v>
      </c>
      <c r="Q4" s="17">
        <f>VLOOKUP(O4,'ISO 2859-2'!C5:D17,2,FALSE)</f>
        <v>1</v>
      </c>
      <c r="R4" s="133" t="s">
        <v>23</v>
      </c>
      <c r="S4" s="134"/>
      <c r="T4" s="135">
        <f>Registro_Datos!O4</f>
        <v>0</v>
      </c>
      <c r="U4" s="136"/>
      <c r="V4" s="136"/>
      <c r="W4" s="137"/>
      <c r="X4" s="122"/>
      <c r="Y4" s="123"/>
    </row>
    <row r="5" spans="1:25" s="3" customFormat="1" ht="62.25" customHeight="1" x14ac:dyDescent="0.25">
      <c r="A5" s="166" t="s">
        <v>187</v>
      </c>
      <c r="B5" s="167"/>
      <c r="C5" s="170" t="s">
        <v>188</v>
      </c>
      <c r="D5" s="171"/>
      <c r="E5" s="13" t="s">
        <v>189</v>
      </c>
      <c r="F5" s="172" t="s">
        <v>190</v>
      </c>
      <c r="G5" s="172"/>
      <c r="H5" s="172"/>
      <c r="I5" s="172"/>
      <c r="J5" s="172"/>
      <c r="K5" s="11" t="s">
        <v>191</v>
      </c>
      <c r="L5" s="173" t="s">
        <v>192</v>
      </c>
      <c r="M5" s="173"/>
      <c r="N5" s="174" t="s">
        <v>193</v>
      </c>
      <c r="O5" s="174"/>
      <c r="P5" s="174"/>
      <c r="Q5" s="13" t="s">
        <v>194</v>
      </c>
      <c r="R5" s="13" t="s">
        <v>195</v>
      </c>
      <c r="S5" s="21" t="s">
        <v>196</v>
      </c>
      <c r="T5" s="48" t="s">
        <v>190</v>
      </c>
      <c r="U5" s="175" t="s">
        <v>197</v>
      </c>
      <c r="V5" s="175"/>
      <c r="W5" s="12" t="s">
        <v>198</v>
      </c>
      <c r="X5" s="153" t="str">
        <f>CONCATENATE(COUNTA(E6:AA6)," variables evaluadas")</f>
        <v>19 variables evaluadas</v>
      </c>
      <c r="Y5" s="155" t="s">
        <v>199</v>
      </c>
    </row>
    <row r="6" spans="1:25" s="4" customFormat="1" ht="80.25" customHeight="1" x14ac:dyDescent="0.25">
      <c r="A6" s="168"/>
      <c r="B6" s="169"/>
      <c r="C6" s="156" t="s">
        <v>200</v>
      </c>
      <c r="D6" s="157"/>
      <c r="E6" s="9" t="s">
        <v>201</v>
      </c>
      <c r="F6" s="19" t="s">
        <v>202</v>
      </c>
      <c r="G6" s="9" t="s">
        <v>202</v>
      </c>
      <c r="H6" s="9" t="s">
        <v>202</v>
      </c>
      <c r="I6" s="9" t="s">
        <v>202</v>
      </c>
      <c r="J6" s="9" t="s">
        <v>202</v>
      </c>
      <c r="K6" s="9" t="s">
        <v>202</v>
      </c>
      <c r="L6" s="9" t="s">
        <v>202</v>
      </c>
      <c r="M6" s="9" t="s">
        <v>202</v>
      </c>
      <c r="N6" s="9" t="s">
        <v>202</v>
      </c>
      <c r="O6" s="9" t="s">
        <v>202</v>
      </c>
      <c r="P6" s="9" t="s">
        <v>202</v>
      </c>
      <c r="Q6" s="9" t="s">
        <v>202</v>
      </c>
      <c r="R6" s="9" t="s">
        <v>202</v>
      </c>
      <c r="S6" s="22" t="s">
        <v>202</v>
      </c>
      <c r="T6" s="9" t="s">
        <v>203</v>
      </c>
      <c r="U6" s="9" t="s">
        <v>203</v>
      </c>
      <c r="V6" s="9" t="s">
        <v>203</v>
      </c>
      <c r="W6" s="9" t="s">
        <v>203</v>
      </c>
      <c r="X6" s="153"/>
      <c r="Y6" s="155"/>
    </row>
    <row r="7" spans="1:25" s="5" customFormat="1" ht="183" x14ac:dyDescent="0.25">
      <c r="A7" s="31" t="s">
        <v>204</v>
      </c>
      <c r="B7" s="33" t="s">
        <v>205</v>
      </c>
      <c r="C7" s="29" t="s">
        <v>29</v>
      </c>
      <c r="D7" s="32" t="s">
        <v>30</v>
      </c>
      <c r="E7" s="10" t="s">
        <v>31</v>
      </c>
      <c r="F7" s="20" t="s">
        <v>28</v>
      </c>
      <c r="G7" s="10" t="s">
        <v>33</v>
      </c>
      <c r="H7" s="10" t="s">
        <v>34</v>
      </c>
      <c r="I7" s="10" t="s">
        <v>35</v>
      </c>
      <c r="J7" s="10" t="s">
        <v>36</v>
      </c>
      <c r="K7" s="10" t="s">
        <v>37</v>
      </c>
      <c r="L7" s="10" t="s">
        <v>38</v>
      </c>
      <c r="M7" s="10" t="s">
        <v>39</v>
      </c>
      <c r="N7" s="10" t="s">
        <v>40</v>
      </c>
      <c r="O7" s="10" t="s">
        <v>41</v>
      </c>
      <c r="P7" s="10" t="s">
        <v>42</v>
      </c>
      <c r="Q7" s="10" t="s">
        <v>43</v>
      </c>
      <c r="R7" s="10" t="s">
        <v>44</v>
      </c>
      <c r="S7" s="23" t="s">
        <v>45</v>
      </c>
      <c r="T7" s="10" t="s">
        <v>46</v>
      </c>
      <c r="U7" s="10" t="s">
        <v>47</v>
      </c>
      <c r="V7" s="10" t="s">
        <v>48</v>
      </c>
      <c r="W7" s="10" t="s">
        <v>206</v>
      </c>
      <c r="X7" s="24" t="s">
        <v>207</v>
      </c>
      <c r="Y7" s="155"/>
    </row>
    <row r="8" spans="1:25" s="5" customFormat="1" ht="24" customHeight="1" x14ac:dyDescent="0.25">
      <c r="A8" s="74" t="str">
        <f>Registro_Datos!B20</f>
        <v>1</v>
      </c>
      <c r="B8" s="30">
        <f>Registro_Datos!C20</f>
        <v>0</v>
      </c>
      <c r="C8" s="58" t="str">
        <f>IF(Registro_Datos!D20&lt;&gt;"",Registro_Datos!D20," ")</f>
        <v xml:space="preserve"> </v>
      </c>
      <c r="D8" s="57" t="str">
        <f>IF(Registro_Datos!E20&lt;&gt;"",Registro_Datos!E20,"")</f>
        <v/>
      </c>
      <c r="E8" s="85">
        <f>Registro_Datos!F20</f>
        <v>0</v>
      </c>
      <c r="F8" s="85">
        <f>Registro_Datos!G20</f>
        <v>0</v>
      </c>
      <c r="G8" s="85">
        <f>Registro_Datos!H20</f>
        <v>0</v>
      </c>
      <c r="H8" s="85">
        <f>Registro_Datos!I20</f>
        <v>0</v>
      </c>
      <c r="I8" s="85">
        <f>Registro_Datos!J20</f>
        <v>0</v>
      </c>
      <c r="J8" s="85">
        <f>Registro_Datos!K20</f>
        <v>0</v>
      </c>
      <c r="K8" s="85">
        <f>Registro_Datos!L20</f>
        <v>0</v>
      </c>
      <c r="L8" s="85">
        <f>Registro_Datos!M20</f>
        <v>0</v>
      </c>
      <c r="M8" s="85">
        <f>Registro_Datos!N20</f>
        <v>0</v>
      </c>
      <c r="N8" s="85">
        <f>Registro_Datos!O20</f>
        <v>0</v>
      </c>
      <c r="O8" s="85">
        <f>Registro_Datos!P20</f>
        <v>0</v>
      </c>
      <c r="P8" s="85">
        <f>Registro_Datos!Q20</f>
        <v>0</v>
      </c>
      <c r="Q8" s="85">
        <f>Registro_Datos!R20</f>
        <v>0</v>
      </c>
      <c r="R8" s="85">
        <f>Registro_Datos!S20</f>
        <v>0</v>
      </c>
      <c r="S8" s="85">
        <f>Registro_Datos!T20</f>
        <v>0</v>
      </c>
      <c r="T8" s="85">
        <f>Registro_Datos!U20</f>
        <v>0</v>
      </c>
      <c r="U8" s="85">
        <f>Registro_Datos!V20</f>
        <v>0</v>
      </c>
      <c r="V8" s="85">
        <f>Registro_Datos!W20</f>
        <v>0</v>
      </c>
      <c r="W8" s="85">
        <f>Registro_Datos!X20</f>
        <v>0</v>
      </c>
      <c r="X8" s="86">
        <f>Registro_Datos!Y20</f>
        <v>0</v>
      </c>
      <c r="Y8" s="25" t="str">
        <f>IF(Registro_Datos!$U$3="Esc 1",
    IF((COUNTIFS(E8:W8,1, $E$6:$W$6,"Prioridad 1") + COUNTIFS(E8:W8,1, $E$6:$W$6, "Prioridad 2")/2 + COUNTIFS(E8:W8,1,$E$6:$W$6, "Prioridad 3")/3)&gt;=1,
        "Predio Rechazado",
        "Predio Aprobado"),
    IF(Registro_Datos!$U$3="Esc 2",
        IF((COUNTIFS(E8:W8,1, $E$6:$W$6,"Prioridad 1") + COUNTIFS(E8:W8,1, $E$6:$W$6, "Prioridad 2")/3 + COUNTIFS(E8:W8,1,$E$6:$W$6, "Prioridad 3")/4)&gt;=1,
            "Predio Rechazado",
            "Predio Aprobado")))</f>
        <v>Predio Aprobado</v>
      </c>
    </row>
    <row r="9" spans="1:25" s="5" customFormat="1" ht="24" customHeight="1" x14ac:dyDescent="0.25">
      <c r="A9" s="74" t="str">
        <f>Registro_Datos!B21</f>
        <v>2</v>
      </c>
      <c r="B9" s="30">
        <f>Registro_Datos!C21</f>
        <v>0</v>
      </c>
      <c r="C9" s="58" t="str">
        <f>IF(Registro_Datos!D21&lt;&gt;"",Registro_Datos!D21," ")</f>
        <v xml:space="preserve"> </v>
      </c>
      <c r="D9" s="57" t="str">
        <f>IF(Registro_Datos!E21&lt;&gt;"",Registro_Datos!E21,"")</f>
        <v/>
      </c>
      <c r="E9" s="85">
        <f>Registro_Datos!F21</f>
        <v>0</v>
      </c>
      <c r="F9" s="85">
        <f>Registro_Datos!G21</f>
        <v>0</v>
      </c>
      <c r="G9" s="85">
        <f>Registro_Datos!H21</f>
        <v>0</v>
      </c>
      <c r="H9" s="85">
        <f>Registro_Datos!I21</f>
        <v>0</v>
      </c>
      <c r="I9" s="85">
        <f>Registro_Datos!J21</f>
        <v>0</v>
      </c>
      <c r="J9" s="85">
        <f>Registro_Datos!K21</f>
        <v>0</v>
      </c>
      <c r="K9" s="85">
        <f>Registro_Datos!L21</f>
        <v>0</v>
      </c>
      <c r="L9" s="85">
        <f>Registro_Datos!M21</f>
        <v>0</v>
      </c>
      <c r="M9" s="85">
        <f>Registro_Datos!N21</f>
        <v>0</v>
      </c>
      <c r="N9" s="85">
        <f>Registro_Datos!O21</f>
        <v>0</v>
      </c>
      <c r="O9" s="85">
        <f>Registro_Datos!P21</f>
        <v>0</v>
      </c>
      <c r="P9" s="85">
        <f>Registro_Datos!Q21</f>
        <v>0</v>
      </c>
      <c r="Q9" s="85">
        <f>Registro_Datos!R21</f>
        <v>0</v>
      </c>
      <c r="R9" s="85">
        <f>Registro_Datos!S21</f>
        <v>0</v>
      </c>
      <c r="S9" s="85">
        <f>Registro_Datos!T21</f>
        <v>0</v>
      </c>
      <c r="T9" s="85">
        <f>Registro_Datos!U21</f>
        <v>0</v>
      </c>
      <c r="U9" s="85">
        <f>Registro_Datos!V21</f>
        <v>0</v>
      </c>
      <c r="V9" s="85">
        <f>Registro_Datos!W21</f>
        <v>0</v>
      </c>
      <c r="W9" s="85">
        <f>Registro_Datos!X21</f>
        <v>0</v>
      </c>
      <c r="X9" s="86">
        <f>Registro_Datos!Y21</f>
        <v>0</v>
      </c>
      <c r="Y9" s="25" t="str">
        <f>IF(Registro_Datos!$U$3="Esc 1",
    IF((COUNTIFS(E9:W9,1, $E$6:$W$6,"Prioridad 1") + COUNTIFS(E9:W9,1, $E$6:$W$6, "Prioridad 2")/2 + COUNTIFS(E9:W9,1,$E$6:$W$6, "Prioridad 3")/3)&gt;=1,
        "Predio Rechazado",
        "Predio Aprobado"),
    IF(Registro_Datos!$U$3="Esc 2",
        IF((COUNTIFS(E9:W9,1, $E$6:$W$6,"Prioridad 1") + COUNTIFS(E9:W9,1, $E$6:$W$6, "Prioridad 2")/3 + COUNTIFS(E9:W9,1,$E$6:$W$6, "Prioridad 3")/4)&gt;=1,
            "Predio Rechazado",
            "Predio Aprobado")))</f>
        <v>Predio Aprobado</v>
      </c>
    </row>
    <row r="10" spans="1:25" s="5" customFormat="1" ht="24" customHeight="1" x14ac:dyDescent="0.25">
      <c r="A10" s="74" t="str">
        <f>Registro_Datos!B22</f>
        <v>3</v>
      </c>
      <c r="B10" s="30">
        <f>Registro_Datos!C22</f>
        <v>0</v>
      </c>
      <c r="C10" s="58" t="str">
        <f>IF(Registro_Datos!D22&lt;&gt;"",Registro_Datos!D22," ")</f>
        <v xml:space="preserve"> </v>
      </c>
      <c r="D10" s="57" t="str">
        <f>IF(Registro_Datos!E22&lt;&gt;"",Registro_Datos!E22,"")</f>
        <v/>
      </c>
      <c r="E10" s="85">
        <f>Registro_Datos!F22</f>
        <v>0</v>
      </c>
      <c r="F10" s="85">
        <f>Registro_Datos!G22</f>
        <v>0</v>
      </c>
      <c r="G10" s="85">
        <f>Registro_Datos!H22</f>
        <v>0</v>
      </c>
      <c r="H10" s="85">
        <f>Registro_Datos!I22</f>
        <v>0</v>
      </c>
      <c r="I10" s="85">
        <f>Registro_Datos!J22</f>
        <v>0</v>
      </c>
      <c r="J10" s="85">
        <f>Registro_Datos!K22</f>
        <v>0</v>
      </c>
      <c r="K10" s="85">
        <f>Registro_Datos!L22</f>
        <v>0</v>
      </c>
      <c r="L10" s="85">
        <f>Registro_Datos!M22</f>
        <v>0</v>
      </c>
      <c r="M10" s="85">
        <f>Registro_Datos!N22</f>
        <v>0</v>
      </c>
      <c r="N10" s="85">
        <f>Registro_Datos!O22</f>
        <v>0</v>
      </c>
      <c r="O10" s="85">
        <f>Registro_Datos!P22</f>
        <v>0</v>
      </c>
      <c r="P10" s="85">
        <f>Registro_Datos!Q22</f>
        <v>0</v>
      </c>
      <c r="Q10" s="85">
        <f>Registro_Datos!R22</f>
        <v>0</v>
      </c>
      <c r="R10" s="85">
        <f>Registro_Datos!S22</f>
        <v>0</v>
      </c>
      <c r="S10" s="85">
        <f>Registro_Datos!T22</f>
        <v>0</v>
      </c>
      <c r="T10" s="85">
        <f>Registro_Datos!U22</f>
        <v>0</v>
      </c>
      <c r="U10" s="85">
        <f>Registro_Datos!V22</f>
        <v>0</v>
      </c>
      <c r="V10" s="85">
        <f>Registro_Datos!W22</f>
        <v>0</v>
      </c>
      <c r="W10" s="85">
        <f>Registro_Datos!X22</f>
        <v>0</v>
      </c>
      <c r="X10" s="86">
        <f>Registro_Datos!Y22</f>
        <v>0</v>
      </c>
      <c r="Y10" s="25" t="str">
        <f>IF(Registro_Datos!$U$3="Esc 1",
    IF((COUNTIFS(E10:W10,1, $E$6:$W$6,"Prioridad 1") + COUNTIFS(E10:W10,1, $E$6:$W$6, "Prioridad 2")/2 + COUNTIFS(E10:W10,1,$E$6:$W$6, "Prioridad 3")/3)&gt;=1,
        "Predio Rechazado",
        "Predio Aprobado"),
    IF(Registro_Datos!$U$3="Esc 2",
        IF((COUNTIFS(E10:W10,1, $E$6:$W$6,"Prioridad 1") + COUNTIFS(E10:W10,1, $E$6:$W$6, "Prioridad 2")/3 + COUNTIFS(E10:W10,1,$E$6:$W$6, "Prioridad 3")/4)&gt;=1,
            "Predio Rechazado",
            "Predio Aprobado")))</f>
        <v>Predio Aprobado</v>
      </c>
    </row>
    <row r="11" spans="1:25" s="5" customFormat="1" ht="24" customHeight="1" x14ac:dyDescent="0.25">
      <c r="A11" s="74" t="str">
        <f>Registro_Datos!B23</f>
        <v>4</v>
      </c>
      <c r="B11" s="30">
        <f>Registro_Datos!C23</f>
        <v>0</v>
      </c>
      <c r="C11" s="58" t="str">
        <f>IF(Registro_Datos!D23&lt;&gt;"",Registro_Datos!D23," ")</f>
        <v xml:space="preserve"> </v>
      </c>
      <c r="D11" s="57" t="str">
        <f>IF(Registro_Datos!E23&lt;&gt;"",Registro_Datos!E23,"")</f>
        <v/>
      </c>
      <c r="E11" s="85">
        <f>Registro_Datos!F23</f>
        <v>0</v>
      </c>
      <c r="F11" s="85">
        <f>Registro_Datos!G23</f>
        <v>0</v>
      </c>
      <c r="G11" s="85">
        <f>Registro_Datos!H23</f>
        <v>0</v>
      </c>
      <c r="H11" s="85">
        <f>Registro_Datos!I23</f>
        <v>0</v>
      </c>
      <c r="I11" s="85">
        <f>Registro_Datos!J23</f>
        <v>0</v>
      </c>
      <c r="J11" s="85">
        <f>Registro_Datos!K23</f>
        <v>0</v>
      </c>
      <c r="K11" s="85">
        <f>Registro_Datos!L23</f>
        <v>0</v>
      </c>
      <c r="L11" s="85">
        <f>Registro_Datos!M23</f>
        <v>0</v>
      </c>
      <c r="M11" s="85">
        <f>Registro_Datos!N23</f>
        <v>0</v>
      </c>
      <c r="N11" s="85">
        <f>Registro_Datos!O23</f>
        <v>0</v>
      </c>
      <c r="O11" s="85">
        <f>Registro_Datos!P23</f>
        <v>0</v>
      </c>
      <c r="P11" s="85">
        <f>Registro_Datos!Q23</f>
        <v>0</v>
      </c>
      <c r="Q11" s="85">
        <f>Registro_Datos!R23</f>
        <v>0</v>
      </c>
      <c r="R11" s="85">
        <f>Registro_Datos!S23</f>
        <v>0</v>
      </c>
      <c r="S11" s="85">
        <f>Registro_Datos!T23</f>
        <v>0</v>
      </c>
      <c r="T11" s="85">
        <f>Registro_Datos!U23</f>
        <v>0</v>
      </c>
      <c r="U11" s="85">
        <f>Registro_Datos!V23</f>
        <v>0</v>
      </c>
      <c r="V11" s="85">
        <f>Registro_Datos!W23</f>
        <v>0</v>
      </c>
      <c r="W11" s="85">
        <f>Registro_Datos!X23</f>
        <v>0</v>
      </c>
      <c r="X11" s="86">
        <f>Registro_Datos!Y23</f>
        <v>0</v>
      </c>
      <c r="Y11" s="25" t="str">
        <f>IF(Registro_Datos!$U$3="Esc 1",
    IF((COUNTIFS(E11:W11,1, $E$6:$W$6,"Prioridad 1") + COUNTIFS(E11:W11,1, $E$6:$W$6, "Prioridad 2")/2 + COUNTIFS(E11:W11,1,$E$6:$W$6, "Prioridad 3")/3)&gt;=1,
        "Predio Rechazado",
        "Predio Aprobado"),
    IF(Registro_Datos!$U$3="Esc 2",
        IF((COUNTIFS(E11:W11,1, $E$6:$W$6,"Prioridad 1") + COUNTIFS(E11:W11,1, $E$6:$W$6, "Prioridad 2")/3 + COUNTIFS(E11:W11,1,$E$6:$W$6, "Prioridad 3")/4)&gt;=1,
            "Predio Rechazado",
            "Predio Aprobado")))</f>
        <v>Predio Aprobado</v>
      </c>
    </row>
    <row r="12" spans="1:25" s="5" customFormat="1" ht="24" customHeight="1" x14ac:dyDescent="0.25">
      <c r="A12" s="74" t="str">
        <f>Registro_Datos!B24</f>
        <v>5</v>
      </c>
      <c r="B12" s="30">
        <f>Registro_Datos!C24</f>
        <v>0</v>
      </c>
      <c r="C12" s="58" t="str">
        <f>IF(Registro_Datos!D24&lt;&gt;"",Registro_Datos!D24," ")</f>
        <v xml:space="preserve"> </v>
      </c>
      <c r="D12" s="57" t="str">
        <f>IF(Registro_Datos!E24&lt;&gt;"",Registro_Datos!E24,"")</f>
        <v/>
      </c>
      <c r="E12" s="85">
        <f>Registro_Datos!F24</f>
        <v>0</v>
      </c>
      <c r="F12" s="85">
        <f>Registro_Datos!G24</f>
        <v>0</v>
      </c>
      <c r="G12" s="85">
        <f>Registro_Datos!H24</f>
        <v>0</v>
      </c>
      <c r="H12" s="85">
        <f>Registro_Datos!I24</f>
        <v>0</v>
      </c>
      <c r="I12" s="85">
        <f>Registro_Datos!J24</f>
        <v>0</v>
      </c>
      <c r="J12" s="85">
        <f>Registro_Datos!K24</f>
        <v>0</v>
      </c>
      <c r="K12" s="85">
        <f>Registro_Datos!L24</f>
        <v>0</v>
      </c>
      <c r="L12" s="85">
        <f>Registro_Datos!M24</f>
        <v>0</v>
      </c>
      <c r="M12" s="85">
        <f>Registro_Datos!N24</f>
        <v>0</v>
      </c>
      <c r="N12" s="85">
        <f>Registro_Datos!O24</f>
        <v>0</v>
      </c>
      <c r="O12" s="85">
        <f>Registro_Datos!P24</f>
        <v>0</v>
      </c>
      <c r="P12" s="85">
        <f>Registro_Datos!Q24</f>
        <v>0</v>
      </c>
      <c r="Q12" s="85">
        <f>Registro_Datos!R24</f>
        <v>0</v>
      </c>
      <c r="R12" s="85">
        <f>Registro_Datos!S24</f>
        <v>0</v>
      </c>
      <c r="S12" s="85">
        <f>Registro_Datos!T24</f>
        <v>0</v>
      </c>
      <c r="T12" s="85">
        <f>Registro_Datos!U24</f>
        <v>0</v>
      </c>
      <c r="U12" s="85">
        <f>Registro_Datos!V24</f>
        <v>0</v>
      </c>
      <c r="V12" s="85">
        <f>Registro_Datos!W24</f>
        <v>0</v>
      </c>
      <c r="W12" s="85">
        <f>Registro_Datos!X24</f>
        <v>0</v>
      </c>
      <c r="X12" s="86">
        <f>Registro_Datos!Y24</f>
        <v>0</v>
      </c>
      <c r="Y12" s="25" t="str">
        <f>IF(Registro_Datos!$U$3="Esc 1",
    IF((COUNTIFS(E12:W12,1, $E$6:$W$6,"Prioridad 1") + COUNTIFS(E12:W12,1, $E$6:$W$6, "Prioridad 2")/2 + COUNTIFS(E12:W12,1,$E$6:$W$6, "Prioridad 3")/3)&gt;=1,
        "Predio Rechazado",
        "Predio Aprobado"),
    IF(Registro_Datos!$U$3="Esc 2",
        IF((COUNTIFS(E12:W12,1, $E$6:$W$6,"Prioridad 1") + COUNTIFS(E12:W12,1, $E$6:$W$6, "Prioridad 2")/3 + COUNTIFS(E12:W12,1,$E$6:$W$6, "Prioridad 3")/4)&gt;=1,
            "Predio Rechazado",
            "Predio Aprobado")))</f>
        <v>Predio Aprobado</v>
      </c>
    </row>
    <row r="13" spans="1:25" s="5" customFormat="1" ht="24" customHeight="1" x14ac:dyDescent="0.25">
      <c r="A13" s="74" t="str">
        <f>Registro_Datos!B25</f>
        <v>6</v>
      </c>
      <c r="B13" s="30">
        <f>Registro_Datos!C25</f>
        <v>0</v>
      </c>
      <c r="C13" s="58" t="str">
        <f>IF(Registro_Datos!D25&lt;&gt;"",Registro_Datos!D25," ")</f>
        <v xml:space="preserve"> </v>
      </c>
      <c r="D13" s="57" t="str">
        <f>IF(Registro_Datos!E25&lt;&gt;"",Registro_Datos!E25,"")</f>
        <v/>
      </c>
      <c r="E13" s="85">
        <f>Registro_Datos!F25</f>
        <v>0</v>
      </c>
      <c r="F13" s="85">
        <f>Registro_Datos!G25</f>
        <v>0</v>
      </c>
      <c r="G13" s="85">
        <f>Registro_Datos!H25</f>
        <v>0</v>
      </c>
      <c r="H13" s="85">
        <f>Registro_Datos!I25</f>
        <v>0</v>
      </c>
      <c r="I13" s="85">
        <f>Registro_Datos!J25</f>
        <v>0</v>
      </c>
      <c r="J13" s="85">
        <f>Registro_Datos!K25</f>
        <v>0</v>
      </c>
      <c r="K13" s="85">
        <f>Registro_Datos!L25</f>
        <v>0</v>
      </c>
      <c r="L13" s="85">
        <f>Registro_Datos!M25</f>
        <v>0</v>
      </c>
      <c r="M13" s="85">
        <f>Registro_Datos!N25</f>
        <v>0</v>
      </c>
      <c r="N13" s="85">
        <f>Registro_Datos!O25</f>
        <v>0</v>
      </c>
      <c r="O13" s="85">
        <f>Registro_Datos!P25</f>
        <v>0</v>
      </c>
      <c r="P13" s="85">
        <f>Registro_Datos!Q25</f>
        <v>0</v>
      </c>
      <c r="Q13" s="85">
        <f>Registro_Datos!R25</f>
        <v>0</v>
      </c>
      <c r="R13" s="85">
        <f>Registro_Datos!S25</f>
        <v>0</v>
      </c>
      <c r="S13" s="85">
        <f>Registro_Datos!T25</f>
        <v>0</v>
      </c>
      <c r="T13" s="85">
        <f>Registro_Datos!U25</f>
        <v>0</v>
      </c>
      <c r="U13" s="85">
        <f>Registro_Datos!V25</f>
        <v>0</v>
      </c>
      <c r="V13" s="85">
        <f>Registro_Datos!W25</f>
        <v>0</v>
      </c>
      <c r="W13" s="85">
        <f>Registro_Datos!X25</f>
        <v>0</v>
      </c>
      <c r="X13" s="86">
        <f>Registro_Datos!Y25</f>
        <v>0</v>
      </c>
      <c r="Y13" s="25" t="str">
        <f>IF(Registro_Datos!$U$3="Esc 1",
    IF((COUNTIFS(E13:W13,1, $E$6:$W$6,"Prioridad 1") + COUNTIFS(E13:W13,1, $E$6:$W$6, "Prioridad 2")/2 + COUNTIFS(E13:W13,1,$E$6:$W$6, "Prioridad 3")/3)&gt;=1,
        "Predio Rechazado",
        "Predio Aprobado"),
    IF(Registro_Datos!$U$3="Esc 2",
        IF((COUNTIFS(E13:W13,1, $E$6:$W$6,"Prioridad 1") + COUNTIFS(E13:W13,1, $E$6:$W$6, "Prioridad 2")/3 + COUNTIFS(E13:W13,1,$E$6:$W$6, "Prioridad 3")/4)&gt;=1,
            "Predio Rechazado",
            "Predio Aprobado")))</f>
        <v>Predio Aprobado</v>
      </c>
    </row>
    <row r="14" spans="1:25" s="5" customFormat="1" ht="24" customHeight="1" x14ac:dyDescent="0.25">
      <c r="A14" s="74" t="str">
        <f>Registro_Datos!B26</f>
        <v>7</v>
      </c>
      <c r="B14" s="30">
        <f>Registro_Datos!C26</f>
        <v>0</v>
      </c>
      <c r="C14" s="58" t="str">
        <f>IF(Registro_Datos!D26&lt;&gt;"",Registro_Datos!D26," ")</f>
        <v xml:space="preserve"> </v>
      </c>
      <c r="D14" s="57" t="str">
        <f>IF(Registro_Datos!E26&lt;&gt;"",Registro_Datos!E26,"")</f>
        <v/>
      </c>
      <c r="E14" s="85">
        <f>Registro_Datos!F26</f>
        <v>0</v>
      </c>
      <c r="F14" s="85">
        <f>Registro_Datos!G26</f>
        <v>0</v>
      </c>
      <c r="G14" s="85">
        <f>Registro_Datos!H26</f>
        <v>0</v>
      </c>
      <c r="H14" s="85">
        <f>Registro_Datos!I26</f>
        <v>0</v>
      </c>
      <c r="I14" s="85">
        <f>Registro_Datos!J26</f>
        <v>0</v>
      </c>
      <c r="J14" s="85">
        <f>Registro_Datos!K26</f>
        <v>0</v>
      </c>
      <c r="K14" s="85">
        <f>Registro_Datos!L26</f>
        <v>0</v>
      </c>
      <c r="L14" s="85">
        <f>Registro_Datos!M26</f>
        <v>0</v>
      </c>
      <c r="M14" s="85">
        <f>Registro_Datos!N26</f>
        <v>0</v>
      </c>
      <c r="N14" s="85">
        <f>Registro_Datos!O26</f>
        <v>0</v>
      </c>
      <c r="O14" s="85">
        <f>Registro_Datos!P26</f>
        <v>0</v>
      </c>
      <c r="P14" s="85">
        <f>Registro_Datos!Q26</f>
        <v>0</v>
      </c>
      <c r="Q14" s="85">
        <f>Registro_Datos!R26</f>
        <v>0</v>
      </c>
      <c r="R14" s="85">
        <f>Registro_Datos!S26</f>
        <v>0</v>
      </c>
      <c r="S14" s="85">
        <f>Registro_Datos!T26</f>
        <v>0</v>
      </c>
      <c r="T14" s="85">
        <f>Registro_Datos!U26</f>
        <v>0</v>
      </c>
      <c r="U14" s="85">
        <f>Registro_Datos!V26</f>
        <v>0</v>
      </c>
      <c r="V14" s="85">
        <f>Registro_Datos!W26</f>
        <v>0</v>
      </c>
      <c r="W14" s="85">
        <f>Registro_Datos!X26</f>
        <v>0</v>
      </c>
      <c r="X14" s="86">
        <f>Registro_Datos!Y26</f>
        <v>0</v>
      </c>
      <c r="Y14" s="25" t="str">
        <f>IF(Registro_Datos!$U$3="Esc 1",
    IF((COUNTIFS(E14:W14,1, $E$6:$W$6,"Prioridad 1") + COUNTIFS(E14:W14,1, $E$6:$W$6, "Prioridad 2")/2 + COUNTIFS(E14:W14,1,$E$6:$W$6, "Prioridad 3")/3)&gt;=1,
        "Predio Rechazado",
        "Predio Aprobado"),
    IF(Registro_Datos!$U$3="Esc 2",
        IF((COUNTIFS(E14:W14,1, $E$6:$W$6,"Prioridad 1") + COUNTIFS(E14:W14,1, $E$6:$W$6, "Prioridad 2")/3 + COUNTIFS(E14:W14,1,$E$6:$W$6, "Prioridad 3")/4)&gt;=1,
            "Predio Rechazado",
            "Predio Aprobado")))</f>
        <v>Predio Aprobado</v>
      </c>
    </row>
    <row r="15" spans="1:25" s="5" customFormat="1" ht="24" customHeight="1" x14ac:dyDescent="0.25">
      <c r="A15" s="74" t="str">
        <f>Registro_Datos!B27</f>
        <v>8</v>
      </c>
      <c r="B15" s="30">
        <f>Registro_Datos!C27</f>
        <v>0</v>
      </c>
      <c r="C15" s="58" t="str">
        <f>IF(Registro_Datos!D27&lt;&gt;"",Registro_Datos!D27," ")</f>
        <v xml:space="preserve"> </v>
      </c>
      <c r="D15" s="57" t="str">
        <f>IF(Registro_Datos!E27&lt;&gt;"",Registro_Datos!E27,"")</f>
        <v/>
      </c>
      <c r="E15" s="85">
        <f>Registro_Datos!F27</f>
        <v>0</v>
      </c>
      <c r="F15" s="85">
        <f>Registro_Datos!G27</f>
        <v>0</v>
      </c>
      <c r="G15" s="85">
        <f>Registro_Datos!H27</f>
        <v>0</v>
      </c>
      <c r="H15" s="85">
        <f>Registro_Datos!I27</f>
        <v>0</v>
      </c>
      <c r="I15" s="85">
        <f>Registro_Datos!J27</f>
        <v>0</v>
      </c>
      <c r="J15" s="85">
        <f>Registro_Datos!K27</f>
        <v>0</v>
      </c>
      <c r="K15" s="85">
        <f>Registro_Datos!L27</f>
        <v>0</v>
      </c>
      <c r="L15" s="85">
        <f>Registro_Datos!M27</f>
        <v>0</v>
      </c>
      <c r="M15" s="85">
        <f>Registro_Datos!N27</f>
        <v>0</v>
      </c>
      <c r="N15" s="85">
        <f>Registro_Datos!O27</f>
        <v>0</v>
      </c>
      <c r="O15" s="85">
        <f>Registro_Datos!P27</f>
        <v>0</v>
      </c>
      <c r="P15" s="85">
        <f>Registro_Datos!Q27</f>
        <v>0</v>
      </c>
      <c r="Q15" s="85">
        <f>Registro_Datos!R27</f>
        <v>0</v>
      </c>
      <c r="R15" s="85">
        <f>Registro_Datos!S27</f>
        <v>0</v>
      </c>
      <c r="S15" s="85">
        <f>Registro_Datos!T27</f>
        <v>0</v>
      </c>
      <c r="T15" s="85">
        <f>Registro_Datos!U27</f>
        <v>0</v>
      </c>
      <c r="U15" s="85">
        <f>Registro_Datos!V27</f>
        <v>0</v>
      </c>
      <c r="V15" s="85">
        <f>Registro_Datos!W27</f>
        <v>0</v>
      </c>
      <c r="W15" s="85">
        <f>Registro_Datos!X27</f>
        <v>0</v>
      </c>
      <c r="X15" s="86">
        <f>Registro_Datos!Y27</f>
        <v>0</v>
      </c>
      <c r="Y15" s="25" t="str">
        <f>IF(Registro_Datos!$U$3="Esc 1",
    IF((COUNTIFS(E15:W15,1, $E$6:$W$6,"Prioridad 1") + COUNTIFS(E15:W15,1, $E$6:$W$6, "Prioridad 2")/2 + COUNTIFS(E15:W15,1,$E$6:$W$6, "Prioridad 3")/3)&gt;=1,
        "Predio Rechazado",
        "Predio Aprobado"),
    IF(Registro_Datos!$U$3="Esc 2",
        IF((COUNTIFS(E15:W15,1, $E$6:$W$6,"Prioridad 1") + COUNTIFS(E15:W15,1, $E$6:$W$6, "Prioridad 2")/3 + COUNTIFS(E15:W15,1,$E$6:$W$6, "Prioridad 3")/4)&gt;=1,
            "Predio Rechazado",
            "Predio Aprobado")))</f>
        <v>Predio Aprobado</v>
      </c>
    </row>
    <row r="16" spans="1:25" s="5" customFormat="1" ht="24" customHeight="1" x14ac:dyDescent="0.25">
      <c r="A16" s="74" t="str">
        <f>Registro_Datos!B28</f>
        <v>9</v>
      </c>
      <c r="B16" s="30">
        <f>Registro_Datos!C28</f>
        <v>0</v>
      </c>
      <c r="C16" s="58" t="str">
        <f>IF(Registro_Datos!D28&lt;&gt;"",Registro_Datos!D28," ")</f>
        <v xml:space="preserve"> </v>
      </c>
      <c r="D16" s="57" t="str">
        <f>IF(Registro_Datos!E28&lt;&gt;"",Registro_Datos!E28,"")</f>
        <v/>
      </c>
      <c r="E16" s="85">
        <f>Registro_Datos!F28</f>
        <v>0</v>
      </c>
      <c r="F16" s="85">
        <f>Registro_Datos!G28</f>
        <v>0</v>
      </c>
      <c r="G16" s="85">
        <f>Registro_Datos!H28</f>
        <v>0</v>
      </c>
      <c r="H16" s="85">
        <f>Registro_Datos!I28</f>
        <v>0</v>
      </c>
      <c r="I16" s="85">
        <f>Registro_Datos!J28</f>
        <v>0</v>
      </c>
      <c r="J16" s="85">
        <f>Registro_Datos!K28</f>
        <v>0</v>
      </c>
      <c r="K16" s="85">
        <f>Registro_Datos!L28</f>
        <v>0</v>
      </c>
      <c r="L16" s="85">
        <f>Registro_Datos!M28</f>
        <v>0</v>
      </c>
      <c r="M16" s="85">
        <f>Registro_Datos!N28</f>
        <v>0</v>
      </c>
      <c r="N16" s="85">
        <f>Registro_Datos!O28</f>
        <v>0</v>
      </c>
      <c r="O16" s="85">
        <f>Registro_Datos!P28</f>
        <v>0</v>
      </c>
      <c r="P16" s="85">
        <f>Registro_Datos!Q28</f>
        <v>0</v>
      </c>
      <c r="Q16" s="85">
        <f>Registro_Datos!R28</f>
        <v>0</v>
      </c>
      <c r="R16" s="85">
        <f>Registro_Datos!S28</f>
        <v>0</v>
      </c>
      <c r="S16" s="85">
        <f>Registro_Datos!T28</f>
        <v>0</v>
      </c>
      <c r="T16" s="85">
        <f>Registro_Datos!U28</f>
        <v>0</v>
      </c>
      <c r="U16" s="85">
        <f>Registro_Datos!V28</f>
        <v>0</v>
      </c>
      <c r="V16" s="85">
        <f>Registro_Datos!W28</f>
        <v>0</v>
      </c>
      <c r="W16" s="85">
        <f>Registro_Datos!X28</f>
        <v>0</v>
      </c>
      <c r="X16" s="86">
        <f>Registro_Datos!Y28</f>
        <v>0</v>
      </c>
      <c r="Y16" s="25" t="str">
        <f>IF(Registro_Datos!$U$3="Esc 1",
    IF((COUNTIFS(E16:W16,1, $E$6:$W$6,"Prioridad 1") + COUNTIFS(E16:W16,1, $E$6:$W$6, "Prioridad 2")/2 + COUNTIFS(E16:W16,1,$E$6:$W$6, "Prioridad 3")/3)&gt;=1,
        "Predio Rechazado",
        "Predio Aprobado"),
    IF(Registro_Datos!$U$3="Esc 2",
        IF((COUNTIFS(E16:W16,1, $E$6:$W$6,"Prioridad 1") + COUNTIFS(E16:W16,1, $E$6:$W$6, "Prioridad 2")/3 + COUNTIFS(E16:W16,1,$E$6:$W$6, "Prioridad 3")/4)&gt;=1,
            "Predio Rechazado",
            "Predio Aprobado")))</f>
        <v>Predio Aprobado</v>
      </c>
    </row>
    <row r="17" spans="1:25" s="5" customFormat="1" ht="24" customHeight="1" x14ac:dyDescent="0.25">
      <c r="A17" s="74" t="str">
        <f>Registro_Datos!B29</f>
        <v>10</v>
      </c>
      <c r="B17" s="30">
        <f>Registro_Datos!C29</f>
        <v>0</v>
      </c>
      <c r="C17" s="58" t="str">
        <f>IF(Registro_Datos!D29&lt;&gt;"",Registro_Datos!D29," ")</f>
        <v xml:space="preserve"> </v>
      </c>
      <c r="D17" s="57" t="str">
        <f>IF(Registro_Datos!E29&lt;&gt;"",Registro_Datos!E29,"")</f>
        <v/>
      </c>
      <c r="E17" s="85">
        <f>Registro_Datos!F29</f>
        <v>0</v>
      </c>
      <c r="F17" s="85">
        <f>Registro_Datos!G29</f>
        <v>0</v>
      </c>
      <c r="G17" s="85">
        <f>Registro_Datos!H29</f>
        <v>0</v>
      </c>
      <c r="H17" s="85">
        <f>Registro_Datos!I29</f>
        <v>0</v>
      </c>
      <c r="I17" s="85">
        <f>Registro_Datos!J29</f>
        <v>0</v>
      </c>
      <c r="J17" s="85">
        <f>Registro_Datos!K29</f>
        <v>0</v>
      </c>
      <c r="K17" s="85">
        <f>Registro_Datos!L29</f>
        <v>0</v>
      </c>
      <c r="L17" s="85">
        <f>Registro_Datos!M29</f>
        <v>0</v>
      </c>
      <c r="M17" s="85">
        <f>Registro_Datos!N29</f>
        <v>0</v>
      </c>
      <c r="N17" s="85">
        <f>Registro_Datos!O29</f>
        <v>0</v>
      </c>
      <c r="O17" s="85">
        <f>Registro_Datos!P29</f>
        <v>0</v>
      </c>
      <c r="P17" s="85">
        <f>Registro_Datos!Q29</f>
        <v>0</v>
      </c>
      <c r="Q17" s="85">
        <f>Registro_Datos!R29</f>
        <v>0</v>
      </c>
      <c r="R17" s="85">
        <f>Registro_Datos!S29</f>
        <v>0</v>
      </c>
      <c r="S17" s="85">
        <f>Registro_Datos!T29</f>
        <v>0</v>
      </c>
      <c r="T17" s="85">
        <f>Registro_Datos!U29</f>
        <v>0</v>
      </c>
      <c r="U17" s="85">
        <f>Registro_Datos!V29</f>
        <v>0</v>
      </c>
      <c r="V17" s="85">
        <f>Registro_Datos!W29</f>
        <v>0</v>
      </c>
      <c r="W17" s="85">
        <f>Registro_Datos!X29</f>
        <v>0</v>
      </c>
      <c r="X17" s="86">
        <f>Registro_Datos!Y29</f>
        <v>0</v>
      </c>
      <c r="Y17" s="25" t="str">
        <f>IF(Registro_Datos!$U$3="Esc 1",
    IF((COUNTIFS(E17:W17,1, $E$6:$W$6,"Prioridad 1") + COUNTIFS(E17:W17,1, $E$6:$W$6, "Prioridad 2")/2 + COUNTIFS(E17:W17,1,$E$6:$W$6, "Prioridad 3")/3)&gt;=1,
        "Predio Rechazado",
        "Predio Aprobado"),
    IF(Registro_Datos!$U$3="Esc 2",
        IF((COUNTIFS(E17:W17,1, $E$6:$W$6,"Prioridad 1") + COUNTIFS(E17:W17,1, $E$6:$W$6, "Prioridad 2")/3 + COUNTIFS(E17:W17,1,$E$6:$W$6, "Prioridad 3")/4)&gt;=1,
            "Predio Rechazado",
            "Predio Aprobado")))</f>
        <v>Predio Aprobado</v>
      </c>
    </row>
    <row r="18" spans="1:25" s="5" customFormat="1" ht="24" customHeight="1" x14ac:dyDescent="0.25">
      <c r="A18" s="74" t="str">
        <f>Registro_Datos!B30</f>
        <v>11</v>
      </c>
      <c r="B18" s="30">
        <f>Registro_Datos!C30</f>
        <v>0</v>
      </c>
      <c r="C18" s="58" t="str">
        <f>IF(Registro_Datos!D30&lt;&gt;"",Registro_Datos!D30," ")</f>
        <v xml:space="preserve"> </v>
      </c>
      <c r="D18" s="57" t="str">
        <f>IF(Registro_Datos!E30&lt;&gt;"",Registro_Datos!E30,"")</f>
        <v/>
      </c>
      <c r="E18" s="85">
        <f>Registro_Datos!F30</f>
        <v>0</v>
      </c>
      <c r="F18" s="85">
        <f>Registro_Datos!G30</f>
        <v>0</v>
      </c>
      <c r="G18" s="85">
        <f>Registro_Datos!H30</f>
        <v>0</v>
      </c>
      <c r="H18" s="85">
        <f>Registro_Datos!I30</f>
        <v>0</v>
      </c>
      <c r="I18" s="85">
        <f>Registro_Datos!J30</f>
        <v>0</v>
      </c>
      <c r="J18" s="85">
        <f>Registro_Datos!K30</f>
        <v>0</v>
      </c>
      <c r="K18" s="85">
        <f>Registro_Datos!L30</f>
        <v>0</v>
      </c>
      <c r="L18" s="85">
        <f>Registro_Datos!M30</f>
        <v>0</v>
      </c>
      <c r="M18" s="85">
        <f>Registro_Datos!N30</f>
        <v>0</v>
      </c>
      <c r="N18" s="85">
        <f>Registro_Datos!O30</f>
        <v>0</v>
      </c>
      <c r="O18" s="85">
        <f>Registro_Datos!P30</f>
        <v>0</v>
      </c>
      <c r="P18" s="85">
        <f>Registro_Datos!Q30</f>
        <v>0</v>
      </c>
      <c r="Q18" s="85">
        <f>Registro_Datos!R30</f>
        <v>0</v>
      </c>
      <c r="R18" s="85">
        <f>Registro_Datos!S30</f>
        <v>0</v>
      </c>
      <c r="S18" s="85">
        <f>Registro_Datos!T30</f>
        <v>0</v>
      </c>
      <c r="T18" s="85">
        <f>Registro_Datos!U30</f>
        <v>0</v>
      </c>
      <c r="U18" s="85">
        <f>Registro_Datos!V30</f>
        <v>0</v>
      </c>
      <c r="V18" s="85">
        <f>Registro_Datos!W30</f>
        <v>0</v>
      </c>
      <c r="W18" s="85">
        <f>Registro_Datos!X30</f>
        <v>0</v>
      </c>
      <c r="X18" s="86">
        <f>Registro_Datos!Y30</f>
        <v>0</v>
      </c>
      <c r="Y18" s="25" t="str">
        <f>IF(Registro_Datos!$U$3="Esc 1",
    IF((COUNTIFS(E18:W18,1, $E$6:$W$6,"Prioridad 1") + COUNTIFS(E18:W18,1, $E$6:$W$6, "Prioridad 2")/2 + COUNTIFS(E18:W18,1,$E$6:$W$6, "Prioridad 3")/3)&gt;=1,
        "Predio Rechazado",
        "Predio Aprobado"),
    IF(Registro_Datos!$U$3="Esc 2",
        IF((COUNTIFS(E18:W18,1, $E$6:$W$6,"Prioridad 1") + COUNTIFS(E18:W18,1, $E$6:$W$6, "Prioridad 2")/3 + COUNTIFS(E18:W18,1,$E$6:$W$6, "Prioridad 3")/4)&gt;=1,
            "Predio Rechazado",
            "Predio Aprobado")))</f>
        <v>Predio Aprobado</v>
      </c>
    </row>
    <row r="19" spans="1:25" s="5" customFormat="1" ht="24" customHeight="1" x14ac:dyDescent="0.25">
      <c r="A19" s="74" t="str">
        <f>Registro_Datos!B31</f>
        <v>12</v>
      </c>
      <c r="B19" s="30">
        <f>Registro_Datos!C31</f>
        <v>0</v>
      </c>
      <c r="C19" s="58" t="str">
        <f>IF(Registro_Datos!D31&lt;&gt;"",Registro_Datos!D31," ")</f>
        <v xml:space="preserve"> </v>
      </c>
      <c r="D19" s="57" t="str">
        <f>IF(Registro_Datos!E31&lt;&gt;"",Registro_Datos!E31,"")</f>
        <v/>
      </c>
      <c r="E19" s="85">
        <f>Registro_Datos!F31</f>
        <v>0</v>
      </c>
      <c r="F19" s="85">
        <f>Registro_Datos!G31</f>
        <v>0</v>
      </c>
      <c r="G19" s="85">
        <f>Registro_Datos!H31</f>
        <v>0</v>
      </c>
      <c r="H19" s="85">
        <f>Registro_Datos!I31</f>
        <v>0</v>
      </c>
      <c r="I19" s="85">
        <f>Registro_Datos!J31</f>
        <v>0</v>
      </c>
      <c r="J19" s="85">
        <f>Registro_Datos!K31</f>
        <v>0</v>
      </c>
      <c r="K19" s="85">
        <f>Registro_Datos!L31</f>
        <v>0</v>
      </c>
      <c r="L19" s="85">
        <f>Registro_Datos!M31</f>
        <v>0</v>
      </c>
      <c r="M19" s="85">
        <f>Registro_Datos!N31</f>
        <v>0</v>
      </c>
      <c r="N19" s="85">
        <f>Registro_Datos!O31</f>
        <v>0</v>
      </c>
      <c r="O19" s="85">
        <f>Registro_Datos!P31</f>
        <v>0</v>
      </c>
      <c r="P19" s="85">
        <f>Registro_Datos!Q31</f>
        <v>0</v>
      </c>
      <c r="Q19" s="85">
        <f>Registro_Datos!R31</f>
        <v>0</v>
      </c>
      <c r="R19" s="85">
        <f>Registro_Datos!S31</f>
        <v>0</v>
      </c>
      <c r="S19" s="85">
        <f>Registro_Datos!T31</f>
        <v>0</v>
      </c>
      <c r="T19" s="85">
        <f>Registro_Datos!U31</f>
        <v>0</v>
      </c>
      <c r="U19" s="85">
        <f>Registro_Datos!V31</f>
        <v>0</v>
      </c>
      <c r="V19" s="85">
        <f>Registro_Datos!W31</f>
        <v>0</v>
      </c>
      <c r="W19" s="85">
        <f>Registro_Datos!X31</f>
        <v>0</v>
      </c>
      <c r="X19" s="86">
        <f>Registro_Datos!Y31</f>
        <v>0</v>
      </c>
      <c r="Y19" s="25" t="str">
        <f>IF(Registro_Datos!$U$3="Esc 1",
    IF((COUNTIFS(E19:W19,1, $E$6:$W$6,"Prioridad 1") + COUNTIFS(E19:W19,1, $E$6:$W$6, "Prioridad 2")/2 + COUNTIFS(E19:W19,1,$E$6:$W$6, "Prioridad 3")/3)&gt;=1,
        "Predio Rechazado",
        "Predio Aprobado"),
    IF(Registro_Datos!$U$3="Esc 2",
        IF((COUNTIFS(E19:W19,1, $E$6:$W$6,"Prioridad 1") + COUNTIFS(E19:W19,1, $E$6:$W$6, "Prioridad 2")/3 + COUNTIFS(E19:W19,1,$E$6:$W$6, "Prioridad 3")/4)&gt;=1,
            "Predio Rechazado",
            "Predio Aprobado")))</f>
        <v>Predio Aprobado</v>
      </c>
    </row>
    <row r="20" spans="1:25" s="5" customFormat="1" ht="24" customHeight="1" x14ac:dyDescent="0.25">
      <c r="A20" s="74" t="str">
        <f>Registro_Datos!B32</f>
        <v>13</v>
      </c>
      <c r="B20" s="30">
        <f>Registro_Datos!C32</f>
        <v>0</v>
      </c>
      <c r="C20" s="58" t="str">
        <f>IF(Registro_Datos!D32&lt;&gt;"",Registro_Datos!D32," ")</f>
        <v xml:space="preserve"> </v>
      </c>
      <c r="D20" s="57" t="str">
        <f>IF(Registro_Datos!E32&lt;&gt;"",Registro_Datos!E32,"")</f>
        <v/>
      </c>
      <c r="E20" s="85">
        <f>Registro_Datos!F32</f>
        <v>0</v>
      </c>
      <c r="F20" s="85">
        <f>Registro_Datos!G32</f>
        <v>0</v>
      </c>
      <c r="G20" s="85">
        <f>Registro_Datos!H32</f>
        <v>0</v>
      </c>
      <c r="H20" s="85">
        <f>Registro_Datos!I32</f>
        <v>0</v>
      </c>
      <c r="I20" s="85">
        <f>Registro_Datos!J32</f>
        <v>0</v>
      </c>
      <c r="J20" s="85">
        <f>Registro_Datos!K32</f>
        <v>0</v>
      </c>
      <c r="K20" s="85">
        <f>Registro_Datos!L32</f>
        <v>0</v>
      </c>
      <c r="L20" s="85">
        <f>Registro_Datos!M32</f>
        <v>0</v>
      </c>
      <c r="M20" s="85">
        <f>Registro_Datos!N32</f>
        <v>0</v>
      </c>
      <c r="N20" s="85">
        <f>Registro_Datos!O32</f>
        <v>0</v>
      </c>
      <c r="O20" s="85">
        <f>Registro_Datos!P32</f>
        <v>0</v>
      </c>
      <c r="P20" s="85">
        <f>Registro_Datos!Q32</f>
        <v>0</v>
      </c>
      <c r="Q20" s="85">
        <f>Registro_Datos!R32</f>
        <v>0</v>
      </c>
      <c r="R20" s="85">
        <f>Registro_Datos!S32</f>
        <v>0</v>
      </c>
      <c r="S20" s="85">
        <f>Registro_Datos!T32</f>
        <v>0</v>
      </c>
      <c r="T20" s="85">
        <f>Registro_Datos!U32</f>
        <v>0</v>
      </c>
      <c r="U20" s="85">
        <f>Registro_Datos!V32</f>
        <v>0</v>
      </c>
      <c r="V20" s="85">
        <f>Registro_Datos!W32</f>
        <v>0</v>
      </c>
      <c r="W20" s="85">
        <f>Registro_Datos!X32</f>
        <v>0</v>
      </c>
      <c r="X20" s="86">
        <f>Registro_Datos!Y32</f>
        <v>0</v>
      </c>
      <c r="Y20" s="25" t="str">
        <f>IF(Registro_Datos!$U$3="Esc 1",
    IF((COUNTIFS(E20:W20,1, $E$6:$W$6,"Prioridad 1") + COUNTIFS(E20:W20,1, $E$6:$W$6, "Prioridad 2")/2 + COUNTIFS(E20:W20,1,$E$6:$W$6, "Prioridad 3")/3)&gt;=1,
        "Predio Rechazado",
        "Predio Aprobado"),
    IF(Registro_Datos!$U$3="Esc 2",
        IF((COUNTIFS(E20:W20,1, $E$6:$W$6,"Prioridad 1") + COUNTIFS(E20:W20,1, $E$6:$W$6, "Prioridad 2")/3 + COUNTIFS(E20:W20,1,$E$6:$W$6, "Prioridad 3")/4)&gt;=1,
            "Predio Rechazado",
            "Predio Aprobado")))</f>
        <v>Predio Aprobado</v>
      </c>
    </row>
    <row r="21" spans="1:25" s="5" customFormat="1" ht="24" customHeight="1" x14ac:dyDescent="0.25">
      <c r="A21" s="74" t="str">
        <f>Registro_Datos!B33</f>
        <v>14</v>
      </c>
      <c r="B21" s="30">
        <f>Registro_Datos!C33</f>
        <v>0</v>
      </c>
      <c r="C21" s="58" t="str">
        <f>IF(Registro_Datos!D33&lt;&gt;"",Registro_Datos!D33," ")</f>
        <v xml:space="preserve"> </v>
      </c>
      <c r="D21" s="57" t="str">
        <f>IF(Registro_Datos!E33&lt;&gt;"",Registro_Datos!E33,"")</f>
        <v/>
      </c>
      <c r="E21" s="85">
        <f>Registro_Datos!F33</f>
        <v>0</v>
      </c>
      <c r="F21" s="85">
        <f>Registro_Datos!G33</f>
        <v>0</v>
      </c>
      <c r="G21" s="85">
        <f>Registro_Datos!H33</f>
        <v>0</v>
      </c>
      <c r="H21" s="85">
        <f>Registro_Datos!I33</f>
        <v>0</v>
      </c>
      <c r="I21" s="85">
        <f>Registro_Datos!J33</f>
        <v>0</v>
      </c>
      <c r="J21" s="85">
        <f>Registro_Datos!K33</f>
        <v>0</v>
      </c>
      <c r="K21" s="85">
        <f>Registro_Datos!L33</f>
        <v>0</v>
      </c>
      <c r="L21" s="85">
        <f>Registro_Datos!M33</f>
        <v>0</v>
      </c>
      <c r="M21" s="85">
        <f>Registro_Datos!N33</f>
        <v>0</v>
      </c>
      <c r="N21" s="85">
        <f>Registro_Datos!O33</f>
        <v>0</v>
      </c>
      <c r="O21" s="85">
        <f>Registro_Datos!P33</f>
        <v>0</v>
      </c>
      <c r="P21" s="85">
        <f>Registro_Datos!Q33</f>
        <v>0</v>
      </c>
      <c r="Q21" s="85">
        <f>Registro_Datos!R33</f>
        <v>0</v>
      </c>
      <c r="R21" s="85">
        <f>Registro_Datos!S33</f>
        <v>0</v>
      </c>
      <c r="S21" s="85">
        <f>Registro_Datos!T33</f>
        <v>0</v>
      </c>
      <c r="T21" s="85">
        <f>Registro_Datos!U33</f>
        <v>0</v>
      </c>
      <c r="U21" s="85">
        <f>Registro_Datos!V33</f>
        <v>0</v>
      </c>
      <c r="V21" s="85">
        <f>Registro_Datos!W33</f>
        <v>0</v>
      </c>
      <c r="W21" s="85">
        <f>Registro_Datos!X33</f>
        <v>0</v>
      </c>
      <c r="X21" s="86">
        <f>Registro_Datos!Y33</f>
        <v>0</v>
      </c>
      <c r="Y21" s="25" t="str">
        <f>IF(Registro_Datos!$U$3="Esc 1",
    IF((COUNTIFS(E21:W21,1, $E$6:$W$6,"Prioridad 1") + COUNTIFS(E21:W21,1, $E$6:$W$6, "Prioridad 2")/2 + COUNTIFS(E21:W21,1,$E$6:$W$6, "Prioridad 3")/3)&gt;=1,
        "Predio Rechazado",
        "Predio Aprobado"),
    IF(Registro_Datos!$U$3="Esc 2",
        IF((COUNTIFS(E21:W21,1, $E$6:$W$6,"Prioridad 1") + COUNTIFS(E21:W21,1, $E$6:$W$6, "Prioridad 2")/3 + COUNTIFS(E21:W21,1,$E$6:$W$6, "Prioridad 3")/4)&gt;=1,
            "Predio Rechazado",
            "Predio Aprobado")))</f>
        <v>Predio Aprobado</v>
      </c>
    </row>
    <row r="22" spans="1:25" s="5" customFormat="1" ht="24" customHeight="1" x14ac:dyDescent="0.25">
      <c r="A22" s="74" t="str">
        <f>Registro_Datos!B34</f>
        <v>15</v>
      </c>
      <c r="B22" s="30">
        <f>Registro_Datos!C34</f>
        <v>0</v>
      </c>
      <c r="C22" s="58" t="str">
        <f>IF(Registro_Datos!D34&lt;&gt;"",Registro_Datos!D34," ")</f>
        <v xml:space="preserve"> </v>
      </c>
      <c r="D22" s="57" t="str">
        <f>IF(Registro_Datos!E34&lt;&gt;"",Registro_Datos!E34,"")</f>
        <v/>
      </c>
      <c r="E22" s="85">
        <f>Registro_Datos!F34</f>
        <v>0</v>
      </c>
      <c r="F22" s="85">
        <f>Registro_Datos!G34</f>
        <v>0</v>
      </c>
      <c r="G22" s="85">
        <f>Registro_Datos!H34</f>
        <v>0</v>
      </c>
      <c r="H22" s="85">
        <f>Registro_Datos!I34</f>
        <v>0</v>
      </c>
      <c r="I22" s="85">
        <f>Registro_Datos!J34</f>
        <v>0</v>
      </c>
      <c r="J22" s="85">
        <f>Registro_Datos!K34</f>
        <v>0</v>
      </c>
      <c r="K22" s="85">
        <f>Registro_Datos!L34</f>
        <v>0</v>
      </c>
      <c r="L22" s="85">
        <f>Registro_Datos!M34</f>
        <v>0</v>
      </c>
      <c r="M22" s="85">
        <f>Registro_Datos!N34</f>
        <v>0</v>
      </c>
      <c r="N22" s="85">
        <f>Registro_Datos!O34</f>
        <v>0</v>
      </c>
      <c r="O22" s="85">
        <f>Registro_Datos!P34</f>
        <v>0</v>
      </c>
      <c r="P22" s="85">
        <f>Registro_Datos!Q34</f>
        <v>0</v>
      </c>
      <c r="Q22" s="85">
        <f>Registro_Datos!R34</f>
        <v>0</v>
      </c>
      <c r="R22" s="85">
        <f>Registro_Datos!S34</f>
        <v>0</v>
      </c>
      <c r="S22" s="85">
        <f>Registro_Datos!T34</f>
        <v>0</v>
      </c>
      <c r="T22" s="85">
        <f>Registro_Datos!U34</f>
        <v>0</v>
      </c>
      <c r="U22" s="85">
        <f>Registro_Datos!V34</f>
        <v>0</v>
      </c>
      <c r="V22" s="85">
        <f>Registro_Datos!W34</f>
        <v>0</v>
      </c>
      <c r="W22" s="85">
        <f>Registro_Datos!X34</f>
        <v>0</v>
      </c>
      <c r="X22" s="86">
        <f>Registro_Datos!Y34</f>
        <v>0</v>
      </c>
      <c r="Y22" s="25" t="str">
        <f>IF(Registro_Datos!$U$3="Esc 1",
    IF((COUNTIFS(E22:W22,1, $E$6:$W$6,"Prioridad 1") + COUNTIFS(E22:W22,1, $E$6:$W$6, "Prioridad 2")/2 + COUNTIFS(E22:W22,1,$E$6:$W$6, "Prioridad 3")/3)&gt;=1,
        "Predio Rechazado",
        "Predio Aprobado"),
    IF(Registro_Datos!$U$3="Esc 2",
        IF((COUNTIFS(E22:W22,1, $E$6:$W$6,"Prioridad 1") + COUNTIFS(E22:W22,1, $E$6:$W$6, "Prioridad 2")/3 + COUNTIFS(E22:W22,1,$E$6:$W$6, "Prioridad 3")/4)&gt;=1,
            "Predio Rechazado",
            "Predio Aprobado")))</f>
        <v>Predio Aprobado</v>
      </c>
    </row>
    <row r="23" spans="1:25" s="5" customFormat="1" ht="24" customHeight="1" x14ac:dyDescent="0.25">
      <c r="A23" s="74" t="str">
        <f>Registro_Datos!B35</f>
        <v>16</v>
      </c>
      <c r="B23" s="30">
        <f>Registro_Datos!C35</f>
        <v>0</v>
      </c>
      <c r="C23" s="58" t="str">
        <f>IF(Registro_Datos!D35&lt;&gt;"",Registro_Datos!D35," ")</f>
        <v xml:space="preserve"> </v>
      </c>
      <c r="D23" s="57" t="str">
        <f>IF(Registro_Datos!E35&lt;&gt;"",Registro_Datos!E35,"")</f>
        <v/>
      </c>
      <c r="E23" s="85">
        <f>Registro_Datos!F35</f>
        <v>0</v>
      </c>
      <c r="F23" s="85">
        <f>Registro_Datos!G35</f>
        <v>0</v>
      </c>
      <c r="G23" s="85">
        <f>Registro_Datos!H35</f>
        <v>0</v>
      </c>
      <c r="H23" s="85">
        <f>Registro_Datos!I35</f>
        <v>0</v>
      </c>
      <c r="I23" s="85">
        <f>Registro_Datos!J35</f>
        <v>0</v>
      </c>
      <c r="J23" s="85">
        <f>Registro_Datos!K35</f>
        <v>0</v>
      </c>
      <c r="K23" s="85">
        <f>Registro_Datos!L35</f>
        <v>0</v>
      </c>
      <c r="L23" s="85">
        <f>Registro_Datos!M35</f>
        <v>0</v>
      </c>
      <c r="M23" s="85">
        <f>Registro_Datos!N35</f>
        <v>0</v>
      </c>
      <c r="N23" s="85">
        <f>Registro_Datos!O35</f>
        <v>0</v>
      </c>
      <c r="O23" s="85">
        <f>Registro_Datos!P35</f>
        <v>0</v>
      </c>
      <c r="P23" s="85">
        <f>Registro_Datos!Q35</f>
        <v>0</v>
      </c>
      <c r="Q23" s="85">
        <f>Registro_Datos!R35</f>
        <v>0</v>
      </c>
      <c r="R23" s="85">
        <f>Registro_Datos!S35</f>
        <v>0</v>
      </c>
      <c r="S23" s="85">
        <f>Registro_Datos!T35</f>
        <v>0</v>
      </c>
      <c r="T23" s="85">
        <f>Registro_Datos!U35</f>
        <v>0</v>
      </c>
      <c r="U23" s="85">
        <f>Registro_Datos!V35</f>
        <v>0</v>
      </c>
      <c r="V23" s="85">
        <f>Registro_Datos!W35</f>
        <v>0</v>
      </c>
      <c r="W23" s="85">
        <f>Registro_Datos!X35</f>
        <v>0</v>
      </c>
      <c r="X23" s="86">
        <f>Registro_Datos!Y35</f>
        <v>0</v>
      </c>
      <c r="Y23" s="25" t="str">
        <f>IF(Registro_Datos!$U$3="Esc 1",
    IF((COUNTIFS(E23:W23,1, $E$6:$W$6,"Prioridad 1") + COUNTIFS(E23:W23,1, $E$6:$W$6, "Prioridad 2")/2 + COUNTIFS(E23:W23,1,$E$6:$W$6, "Prioridad 3")/3)&gt;=1,
        "Predio Rechazado",
        "Predio Aprobado"),
    IF(Registro_Datos!$U$3="Esc 2",
        IF((COUNTIFS(E23:W23,1, $E$6:$W$6,"Prioridad 1") + COUNTIFS(E23:W23,1, $E$6:$W$6, "Prioridad 2")/3 + COUNTIFS(E23:W23,1,$E$6:$W$6, "Prioridad 3")/4)&gt;=1,
            "Predio Rechazado",
            "Predio Aprobado")))</f>
        <v>Predio Aprobado</v>
      </c>
    </row>
    <row r="24" spans="1:25" s="5" customFormat="1" ht="24" customHeight="1" x14ac:dyDescent="0.25">
      <c r="A24" s="74" t="str">
        <f>Registro_Datos!B36</f>
        <v>17</v>
      </c>
      <c r="B24" s="30">
        <f>Registro_Datos!C36</f>
        <v>0</v>
      </c>
      <c r="C24" s="58" t="str">
        <f>IF(Registro_Datos!D36&lt;&gt;"",Registro_Datos!D36," ")</f>
        <v xml:space="preserve"> </v>
      </c>
      <c r="D24" s="57" t="str">
        <f>IF(Registro_Datos!E36&lt;&gt;"",Registro_Datos!E36,"")</f>
        <v/>
      </c>
      <c r="E24" s="85">
        <f>Registro_Datos!F36</f>
        <v>0</v>
      </c>
      <c r="F24" s="85">
        <f>Registro_Datos!G36</f>
        <v>0</v>
      </c>
      <c r="G24" s="85">
        <f>Registro_Datos!H36</f>
        <v>0</v>
      </c>
      <c r="H24" s="85">
        <f>Registro_Datos!I36</f>
        <v>0</v>
      </c>
      <c r="I24" s="85">
        <f>Registro_Datos!J36</f>
        <v>0</v>
      </c>
      <c r="J24" s="85">
        <f>Registro_Datos!K36</f>
        <v>0</v>
      </c>
      <c r="K24" s="85">
        <f>Registro_Datos!L36</f>
        <v>0</v>
      </c>
      <c r="L24" s="85">
        <f>Registro_Datos!M36</f>
        <v>0</v>
      </c>
      <c r="M24" s="85">
        <f>Registro_Datos!N36</f>
        <v>0</v>
      </c>
      <c r="N24" s="85">
        <f>Registro_Datos!O36</f>
        <v>0</v>
      </c>
      <c r="O24" s="85">
        <f>Registro_Datos!P36</f>
        <v>0</v>
      </c>
      <c r="P24" s="85">
        <f>Registro_Datos!Q36</f>
        <v>0</v>
      </c>
      <c r="Q24" s="85">
        <f>Registro_Datos!R36</f>
        <v>0</v>
      </c>
      <c r="R24" s="85">
        <f>Registro_Datos!S36</f>
        <v>0</v>
      </c>
      <c r="S24" s="85">
        <f>Registro_Datos!T36</f>
        <v>0</v>
      </c>
      <c r="T24" s="85">
        <f>Registro_Datos!U36</f>
        <v>0</v>
      </c>
      <c r="U24" s="85">
        <f>Registro_Datos!V36</f>
        <v>0</v>
      </c>
      <c r="V24" s="85">
        <f>Registro_Datos!W36</f>
        <v>0</v>
      </c>
      <c r="W24" s="85">
        <f>Registro_Datos!X36</f>
        <v>0</v>
      </c>
      <c r="X24" s="86">
        <f>Registro_Datos!Y36</f>
        <v>0</v>
      </c>
      <c r="Y24" s="25" t="str">
        <f>IF(Registro_Datos!$U$3="Esc 1",
    IF((COUNTIFS(E24:W24,1, $E$6:$W$6,"Prioridad 1") + COUNTIFS(E24:W24,1, $E$6:$W$6, "Prioridad 2")/2 + COUNTIFS(E24:W24,1,$E$6:$W$6, "Prioridad 3")/3)&gt;=1,
        "Predio Rechazado",
        "Predio Aprobado"),
    IF(Registro_Datos!$U$3="Esc 2",
        IF((COUNTIFS(E24:W24,1, $E$6:$W$6,"Prioridad 1") + COUNTIFS(E24:W24,1, $E$6:$W$6, "Prioridad 2")/3 + COUNTIFS(E24:W24,1,$E$6:$W$6, "Prioridad 3")/4)&gt;=1,
            "Predio Rechazado",
            "Predio Aprobado")))</f>
        <v>Predio Aprobado</v>
      </c>
    </row>
    <row r="25" spans="1:25" s="5" customFormat="1" ht="24" customHeight="1" x14ac:dyDescent="0.25">
      <c r="A25" s="74" t="str">
        <f>Registro_Datos!B37</f>
        <v>18</v>
      </c>
      <c r="B25" s="30">
        <f>Registro_Datos!C37</f>
        <v>0</v>
      </c>
      <c r="C25" s="58" t="str">
        <f>IF(Registro_Datos!D37&lt;&gt;"",Registro_Datos!D37," ")</f>
        <v xml:space="preserve"> </v>
      </c>
      <c r="D25" s="57" t="str">
        <f>IF(Registro_Datos!E37&lt;&gt;"",Registro_Datos!E37,"")</f>
        <v/>
      </c>
      <c r="E25" s="85">
        <f>Registro_Datos!F37</f>
        <v>0</v>
      </c>
      <c r="F25" s="85">
        <f>Registro_Datos!G37</f>
        <v>0</v>
      </c>
      <c r="G25" s="85">
        <f>Registro_Datos!H37</f>
        <v>0</v>
      </c>
      <c r="H25" s="85">
        <f>Registro_Datos!I37</f>
        <v>0</v>
      </c>
      <c r="I25" s="85">
        <f>Registro_Datos!J37</f>
        <v>0</v>
      </c>
      <c r="J25" s="85">
        <f>Registro_Datos!K37</f>
        <v>0</v>
      </c>
      <c r="K25" s="85">
        <f>Registro_Datos!L37</f>
        <v>0</v>
      </c>
      <c r="L25" s="85">
        <f>Registro_Datos!M37</f>
        <v>0</v>
      </c>
      <c r="M25" s="85">
        <f>Registro_Datos!N37</f>
        <v>0</v>
      </c>
      <c r="N25" s="85">
        <f>Registro_Datos!O37</f>
        <v>0</v>
      </c>
      <c r="O25" s="85">
        <f>Registro_Datos!P37</f>
        <v>0</v>
      </c>
      <c r="P25" s="85">
        <f>Registro_Datos!Q37</f>
        <v>0</v>
      </c>
      <c r="Q25" s="85">
        <f>Registro_Datos!R37</f>
        <v>0</v>
      </c>
      <c r="R25" s="85">
        <f>Registro_Datos!S37</f>
        <v>0</v>
      </c>
      <c r="S25" s="85">
        <f>Registro_Datos!T37</f>
        <v>0</v>
      </c>
      <c r="T25" s="85">
        <f>Registro_Datos!U37</f>
        <v>0</v>
      </c>
      <c r="U25" s="85">
        <f>Registro_Datos!V37</f>
        <v>0</v>
      </c>
      <c r="V25" s="85">
        <f>Registro_Datos!W37</f>
        <v>0</v>
      </c>
      <c r="W25" s="85">
        <f>Registro_Datos!X37</f>
        <v>0</v>
      </c>
      <c r="X25" s="86">
        <f>Registro_Datos!Y37</f>
        <v>0</v>
      </c>
      <c r="Y25" s="25" t="str">
        <f>IF(Registro_Datos!$U$3="Esc 1",
    IF((COUNTIFS(E25:W25,1, $E$6:$W$6,"Prioridad 1") + COUNTIFS(E25:W25,1, $E$6:$W$6, "Prioridad 2")/2 + COUNTIFS(E25:W25,1,$E$6:$W$6, "Prioridad 3")/3)&gt;=1,
        "Predio Rechazado",
        "Predio Aprobado"),
    IF(Registro_Datos!$U$3="Esc 2",
        IF((COUNTIFS(E25:W25,1, $E$6:$W$6,"Prioridad 1") + COUNTIFS(E25:W25,1, $E$6:$W$6, "Prioridad 2")/3 + COUNTIFS(E25:W25,1,$E$6:$W$6, "Prioridad 3")/4)&gt;=1,
            "Predio Rechazado",
            "Predio Aprobado")))</f>
        <v>Predio Aprobado</v>
      </c>
    </row>
    <row r="26" spans="1:25" s="5" customFormat="1" ht="24" customHeight="1" x14ac:dyDescent="0.25">
      <c r="A26" s="74" t="str">
        <f>Registro_Datos!B38</f>
        <v>19</v>
      </c>
      <c r="B26" s="30">
        <f>Registro_Datos!C38</f>
        <v>0</v>
      </c>
      <c r="C26" s="58" t="str">
        <f>IF(Registro_Datos!D38&lt;&gt;"",Registro_Datos!D38," ")</f>
        <v xml:space="preserve"> </v>
      </c>
      <c r="D26" s="57" t="str">
        <f>IF(Registro_Datos!E38&lt;&gt;"",Registro_Datos!E38,"")</f>
        <v/>
      </c>
      <c r="E26" s="85">
        <f>Registro_Datos!F38</f>
        <v>0</v>
      </c>
      <c r="F26" s="85">
        <f>Registro_Datos!G38</f>
        <v>0</v>
      </c>
      <c r="G26" s="85">
        <f>Registro_Datos!H38</f>
        <v>0</v>
      </c>
      <c r="H26" s="85">
        <f>Registro_Datos!I38</f>
        <v>0</v>
      </c>
      <c r="I26" s="85">
        <f>Registro_Datos!J38</f>
        <v>0</v>
      </c>
      <c r="J26" s="85">
        <f>Registro_Datos!K38</f>
        <v>0</v>
      </c>
      <c r="K26" s="85">
        <f>Registro_Datos!L38</f>
        <v>0</v>
      </c>
      <c r="L26" s="85">
        <f>Registro_Datos!M38</f>
        <v>0</v>
      </c>
      <c r="M26" s="85">
        <f>Registro_Datos!N38</f>
        <v>0</v>
      </c>
      <c r="N26" s="85">
        <f>Registro_Datos!O38</f>
        <v>0</v>
      </c>
      <c r="O26" s="85">
        <f>Registro_Datos!P38</f>
        <v>0</v>
      </c>
      <c r="P26" s="85">
        <f>Registro_Datos!Q38</f>
        <v>0</v>
      </c>
      <c r="Q26" s="85">
        <f>Registro_Datos!R38</f>
        <v>0</v>
      </c>
      <c r="R26" s="85">
        <f>Registro_Datos!S38</f>
        <v>0</v>
      </c>
      <c r="S26" s="85">
        <f>Registro_Datos!T38</f>
        <v>0</v>
      </c>
      <c r="T26" s="85">
        <f>Registro_Datos!U38</f>
        <v>0</v>
      </c>
      <c r="U26" s="85">
        <f>Registro_Datos!V38</f>
        <v>0</v>
      </c>
      <c r="V26" s="85">
        <f>Registro_Datos!W38</f>
        <v>0</v>
      </c>
      <c r="W26" s="85">
        <f>Registro_Datos!X38</f>
        <v>0</v>
      </c>
      <c r="X26" s="86">
        <f>Registro_Datos!Y38</f>
        <v>0</v>
      </c>
      <c r="Y26" s="25" t="str">
        <f>IF(Registro_Datos!$U$3="Esc 1",
    IF((COUNTIFS(E26:W26,1, $E$6:$W$6,"Prioridad 1") + COUNTIFS(E26:W26,1, $E$6:$W$6, "Prioridad 2")/2 + COUNTIFS(E26:W26,1,$E$6:$W$6, "Prioridad 3")/3)&gt;=1,
        "Predio Rechazado",
        "Predio Aprobado"),
    IF(Registro_Datos!$U$3="Esc 2",
        IF((COUNTIFS(E26:W26,1, $E$6:$W$6,"Prioridad 1") + COUNTIFS(E26:W26,1, $E$6:$W$6, "Prioridad 2")/3 + COUNTIFS(E26:W26,1,$E$6:$W$6, "Prioridad 3")/4)&gt;=1,
            "Predio Rechazado",
            "Predio Aprobado")))</f>
        <v>Predio Aprobado</v>
      </c>
    </row>
    <row r="27" spans="1:25" s="5" customFormat="1" ht="24" customHeight="1" x14ac:dyDescent="0.25">
      <c r="A27" s="74" t="str">
        <f>Registro_Datos!B39</f>
        <v>20</v>
      </c>
      <c r="B27" s="30">
        <f>Registro_Datos!C39</f>
        <v>0</v>
      </c>
      <c r="C27" s="58" t="str">
        <f>IF(Registro_Datos!D39&lt;&gt;"",Registro_Datos!D39," ")</f>
        <v xml:space="preserve"> </v>
      </c>
      <c r="D27" s="57" t="str">
        <f>IF(Registro_Datos!E39&lt;&gt;"",Registro_Datos!E39,"")</f>
        <v/>
      </c>
      <c r="E27" s="85">
        <f>Registro_Datos!F39</f>
        <v>0</v>
      </c>
      <c r="F27" s="85">
        <f>Registro_Datos!G39</f>
        <v>0</v>
      </c>
      <c r="G27" s="85">
        <f>Registro_Datos!H39</f>
        <v>0</v>
      </c>
      <c r="H27" s="85">
        <f>Registro_Datos!I39</f>
        <v>0</v>
      </c>
      <c r="I27" s="85">
        <f>Registro_Datos!J39</f>
        <v>0</v>
      </c>
      <c r="J27" s="85">
        <f>Registro_Datos!K39</f>
        <v>0</v>
      </c>
      <c r="K27" s="85">
        <f>Registro_Datos!L39</f>
        <v>0</v>
      </c>
      <c r="L27" s="85">
        <f>Registro_Datos!M39</f>
        <v>0</v>
      </c>
      <c r="M27" s="85">
        <f>Registro_Datos!N39</f>
        <v>0</v>
      </c>
      <c r="N27" s="85">
        <f>Registro_Datos!O39</f>
        <v>0</v>
      </c>
      <c r="O27" s="85">
        <f>Registro_Datos!P39</f>
        <v>0</v>
      </c>
      <c r="P27" s="85">
        <f>Registro_Datos!Q39</f>
        <v>0</v>
      </c>
      <c r="Q27" s="85">
        <f>Registro_Datos!R39</f>
        <v>0</v>
      </c>
      <c r="R27" s="85">
        <f>Registro_Datos!S39</f>
        <v>0</v>
      </c>
      <c r="S27" s="85">
        <f>Registro_Datos!T39</f>
        <v>0</v>
      </c>
      <c r="T27" s="85">
        <f>Registro_Datos!U39</f>
        <v>0</v>
      </c>
      <c r="U27" s="85">
        <f>Registro_Datos!V39</f>
        <v>0</v>
      </c>
      <c r="V27" s="85">
        <f>Registro_Datos!W39</f>
        <v>0</v>
      </c>
      <c r="W27" s="85">
        <f>Registro_Datos!X39</f>
        <v>0</v>
      </c>
      <c r="X27" s="86">
        <f>Registro_Datos!Y39</f>
        <v>0</v>
      </c>
      <c r="Y27" s="25" t="str">
        <f>IF(Registro_Datos!$U$3="Esc 1",
    IF((COUNTIFS(E27:W27,1, $E$6:$W$6,"Prioridad 1") + COUNTIFS(E27:W27,1, $E$6:$W$6, "Prioridad 2")/2 + COUNTIFS(E27:W27,1,$E$6:$W$6, "Prioridad 3")/3)&gt;=1,
        "Predio Rechazado",
        "Predio Aprobado"),
    IF(Registro_Datos!$U$3="Esc 2",
        IF((COUNTIFS(E27:W27,1, $E$6:$W$6,"Prioridad 1") + COUNTIFS(E27:W27,1, $E$6:$W$6, "Prioridad 2")/3 + COUNTIFS(E27:W27,1,$E$6:$W$6, "Prioridad 3")/4)&gt;=1,
            "Predio Rechazado",
            "Predio Aprobado")))</f>
        <v>Predio Aprobado</v>
      </c>
    </row>
    <row r="28" spans="1:25" s="5" customFormat="1" ht="24" customHeight="1" x14ac:dyDescent="0.25">
      <c r="A28" s="74" t="str">
        <f>Registro_Datos!B40</f>
        <v>21</v>
      </c>
      <c r="B28" s="30">
        <f>Registro_Datos!C40</f>
        <v>0</v>
      </c>
      <c r="C28" s="58" t="str">
        <f>IF(Registro_Datos!D40&lt;&gt;"",Registro_Datos!D40," ")</f>
        <v xml:space="preserve"> </v>
      </c>
      <c r="D28" s="57" t="str">
        <f>IF(Registro_Datos!E40&lt;&gt;"",Registro_Datos!E40,"")</f>
        <v/>
      </c>
      <c r="E28" s="85">
        <f>Registro_Datos!F40</f>
        <v>0</v>
      </c>
      <c r="F28" s="85">
        <f>Registro_Datos!G40</f>
        <v>0</v>
      </c>
      <c r="G28" s="85">
        <f>Registro_Datos!H40</f>
        <v>0</v>
      </c>
      <c r="H28" s="85">
        <f>Registro_Datos!I40</f>
        <v>0</v>
      </c>
      <c r="I28" s="85">
        <f>Registro_Datos!J40</f>
        <v>0</v>
      </c>
      <c r="J28" s="85">
        <f>Registro_Datos!K40</f>
        <v>0</v>
      </c>
      <c r="K28" s="85">
        <f>Registro_Datos!L40</f>
        <v>0</v>
      </c>
      <c r="L28" s="85">
        <f>Registro_Datos!M40</f>
        <v>0</v>
      </c>
      <c r="M28" s="85">
        <f>Registro_Datos!N40</f>
        <v>0</v>
      </c>
      <c r="N28" s="85">
        <f>Registro_Datos!O40</f>
        <v>0</v>
      </c>
      <c r="O28" s="85">
        <f>Registro_Datos!P40</f>
        <v>0</v>
      </c>
      <c r="P28" s="85">
        <f>Registro_Datos!Q40</f>
        <v>0</v>
      </c>
      <c r="Q28" s="85">
        <f>Registro_Datos!R40</f>
        <v>0</v>
      </c>
      <c r="R28" s="85">
        <f>Registro_Datos!S40</f>
        <v>0</v>
      </c>
      <c r="S28" s="85">
        <f>Registro_Datos!T40</f>
        <v>0</v>
      </c>
      <c r="T28" s="85">
        <f>Registro_Datos!U40</f>
        <v>0</v>
      </c>
      <c r="U28" s="85">
        <f>Registro_Datos!V40</f>
        <v>0</v>
      </c>
      <c r="V28" s="85">
        <f>Registro_Datos!W40</f>
        <v>0</v>
      </c>
      <c r="W28" s="85">
        <f>Registro_Datos!X40</f>
        <v>0</v>
      </c>
      <c r="X28" s="86">
        <f>Registro_Datos!Y40</f>
        <v>0</v>
      </c>
      <c r="Y28" s="25" t="str">
        <f>IF(Registro_Datos!$U$3="Esc 1",
    IF((COUNTIFS(E28:W28,1, $E$6:$W$6,"Prioridad 1") + COUNTIFS(E28:W28,1, $E$6:$W$6, "Prioridad 2")/2 + COUNTIFS(E28:W28,1,$E$6:$W$6, "Prioridad 3")/3)&gt;=1,
        "Predio Rechazado",
        "Predio Aprobado"),
    IF(Registro_Datos!$U$3="Esc 2",
        IF((COUNTIFS(E28:W28,1, $E$6:$W$6,"Prioridad 1") + COUNTIFS(E28:W28,1, $E$6:$W$6, "Prioridad 2")/3 + COUNTIFS(E28:W28,1,$E$6:$W$6, "Prioridad 3")/4)&gt;=1,
            "Predio Rechazado",
            "Predio Aprobado")))</f>
        <v>Predio Aprobado</v>
      </c>
    </row>
    <row r="29" spans="1:25" s="5" customFormat="1" ht="24" customHeight="1" x14ac:dyDescent="0.25">
      <c r="A29" s="74" t="str">
        <f>Registro_Datos!B41</f>
        <v>22</v>
      </c>
      <c r="B29" s="30">
        <f>Registro_Datos!C41</f>
        <v>0</v>
      </c>
      <c r="C29" s="58" t="str">
        <f>IF(Registro_Datos!D41&lt;&gt;"",Registro_Datos!D41," ")</f>
        <v xml:space="preserve"> </v>
      </c>
      <c r="D29" s="57" t="str">
        <f>IF(Registro_Datos!E41&lt;&gt;"",Registro_Datos!E41,"")</f>
        <v/>
      </c>
      <c r="E29" s="85">
        <f>Registro_Datos!F41</f>
        <v>0</v>
      </c>
      <c r="F29" s="85">
        <f>Registro_Datos!G41</f>
        <v>0</v>
      </c>
      <c r="G29" s="85">
        <f>Registro_Datos!H41</f>
        <v>0</v>
      </c>
      <c r="H29" s="85">
        <f>Registro_Datos!I41</f>
        <v>0</v>
      </c>
      <c r="I29" s="85">
        <f>Registro_Datos!J41</f>
        <v>0</v>
      </c>
      <c r="J29" s="85">
        <f>Registro_Datos!K41</f>
        <v>0</v>
      </c>
      <c r="K29" s="85">
        <f>Registro_Datos!L41</f>
        <v>0</v>
      </c>
      <c r="L29" s="85">
        <f>Registro_Datos!M41</f>
        <v>0</v>
      </c>
      <c r="M29" s="85">
        <f>Registro_Datos!N41</f>
        <v>0</v>
      </c>
      <c r="N29" s="85">
        <f>Registro_Datos!O41</f>
        <v>0</v>
      </c>
      <c r="O29" s="85">
        <f>Registro_Datos!P41</f>
        <v>0</v>
      </c>
      <c r="P29" s="85">
        <f>Registro_Datos!Q41</f>
        <v>0</v>
      </c>
      <c r="Q29" s="85">
        <f>Registro_Datos!R41</f>
        <v>0</v>
      </c>
      <c r="R29" s="85">
        <f>Registro_Datos!S41</f>
        <v>0</v>
      </c>
      <c r="S29" s="85">
        <f>Registro_Datos!T41</f>
        <v>0</v>
      </c>
      <c r="T29" s="85">
        <f>Registro_Datos!U41</f>
        <v>0</v>
      </c>
      <c r="U29" s="85">
        <f>Registro_Datos!V41</f>
        <v>0</v>
      </c>
      <c r="V29" s="85">
        <f>Registro_Datos!W41</f>
        <v>0</v>
      </c>
      <c r="W29" s="85">
        <f>Registro_Datos!X41</f>
        <v>0</v>
      </c>
      <c r="X29" s="86">
        <f>Registro_Datos!Y41</f>
        <v>0</v>
      </c>
      <c r="Y29" s="25" t="str">
        <f>IF(Registro_Datos!$U$3="Esc 1",
    IF((COUNTIFS(E29:W29,1, $E$6:$W$6,"Prioridad 1") + COUNTIFS(E29:W29,1, $E$6:$W$6, "Prioridad 2")/2 + COUNTIFS(E29:W29,1,$E$6:$W$6, "Prioridad 3")/3)&gt;=1,
        "Predio Rechazado",
        "Predio Aprobado"),
    IF(Registro_Datos!$U$3="Esc 2",
        IF((COUNTIFS(E29:W29,1, $E$6:$W$6,"Prioridad 1") + COUNTIFS(E29:W29,1, $E$6:$W$6, "Prioridad 2")/3 + COUNTIFS(E29:W29,1,$E$6:$W$6, "Prioridad 3")/4)&gt;=1,
            "Predio Rechazado",
            "Predio Aprobado")))</f>
        <v>Predio Aprobado</v>
      </c>
    </row>
    <row r="30" spans="1:25" s="5" customFormat="1" ht="24" customHeight="1" x14ac:dyDescent="0.25">
      <c r="A30" s="74" t="str">
        <f>Registro_Datos!B42</f>
        <v>23</v>
      </c>
      <c r="B30" s="30">
        <f>Registro_Datos!C42</f>
        <v>0</v>
      </c>
      <c r="C30" s="58" t="str">
        <f>IF(Registro_Datos!D42&lt;&gt;"",Registro_Datos!D42," ")</f>
        <v xml:space="preserve"> </v>
      </c>
      <c r="D30" s="57" t="str">
        <f>IF(Registro_Datos!E42&lt;&gt;"",Registro_Datos!E42,"")</f>
        <v/>
      </c>
      <c r="E30" s="85">
        <f>Registro_Datos!F42</f>
        <v>0</v>
      </c>
      <c r="F30" s="85">
        <f>Registro_Datos!G42</f>
        <v>0</v>
      </c>
      <c r="G30" s="85">
        <f>Registro_Datos!H42</f>
        <v>0</v>
      </c>
      <c r="H30" s="85">
        <f>Registro_Datos!I42</f>
        <v>0</v>
      </c>
      <c r="I30" s="85">
        <f>Registro_Datos!J42</f>
        <v>0</v>
      </c>
      <c r="J30" s="85">
        <f>Registro_Datos!K42</f>
        <v>0</v>
      </c>
      <c r="K30" s="85">
        <f>Registro_Datos!L42</f>
        <v>0</v>
      </c>
      <c r="L30" s="85">
        <f>Registro_Datos!M42</f>
        <v>0</v>
      </c>
      <c r="M30" s="85">
        <f>Registro_Datos!N42</f>
        <v>0</v>
      </c>
      <c r="N30" s="85">
        <f>Registro_Datos!O42</f>
        <v>0</v>
      </c>
      <c r="O30" s="85">
        <f>Registro_Datos!P42</f>
        <v>0</v>
      </c>
      <c r="P30" s="85">
        <f>Registro_Datos!Q42</f>
        <v>0</v>
      </c>
      <c r="Q30" s="85">
        <f>Registro_Datos!R42</f>
        <v>0</v>
      </c>
      <c r="R30" s="85">
        <f>Registro_Datos!S42</f>
        <v>0</v>
      </c>
      <c r="S30" s="85">
        <f>Registro_Datos!T42</f>
        <v>0</v>
      </c>
      <c r="T30" s="85">
        <f>Registro_Datos!U42</f>
        <v>0</v>
      </c>
      <c r="U30" s="85">
        <f>Registro_Datos!V42</f>
        <v>0</v>
      </c>
      <c r="V30" s="85">
        <f>Registro_Datos!W42</f>
        <v>0</v>
      </c>
      <c r="W30" s="85">
        <f>Registro_Datos!X42</f>
        <v>0</v>
      </c>
      <c r="X30" s="86">
        <f>Registro_Datos!Y42</f>
        <v>0</v>
      </c>
      <c r="Y30" s="25" t="str">
        <f>IF(Registro_Datos!$U$3="Esc 1",
    IF((COUNTIFS(E30:W30,1, $E$6:$W$6,"Prioridad 1") + COUNTIFS(E30:W30,1, $E$6:$W$6, "Prioridad 2")/2 + COUNTIFS(E30:W30,1,$E$6:$W$6, "Prioridad 3")/3)&gt;=1,
        "Predio Rechazado",
        "Predio Aprobado"),
    IF(Registro_Datos!$U$3="Esc 2",
        IF((COUNTIFS(E30:W30,1, $E$6:$W$6,"Prioridad 1") + COUNTIFS(E30:W30,1, $E$6:$W$6, "Prioridad 2")/3 + COUNTIFS(E30:W30,1,$E$6:$W$6, "Prioridad 3")/4)&gt;=1,
            "Predio Rechazado",
            "Predio Aprobado")))</f>
        <v>Predio Aprobado</v>
      </c>
    </row>
    <row r="31" spans="1:25" s="5" customFormat="1" ht="24" customHeight="1" x14ac:dyDescent="0.25">
      <c r="A31" s="74" t="str">
        <f>Registro_Datos!B43</f>
        <v>24</v>
      </c>
      <c r="B31" s="30">
        <f>Registro_Datos!C43</f>
        <v>0</v>
      </c>
      <c r="C31" s="58" t="str">
        <f>IF(Registro_Datos!D43&lt;&gt;"",Registro_Datos!D43," ")</f>
        <v xml:space="preserve"> </v>
      </c>
      <c r="D31" s="57" t="str">
        <f>IF(Registro_Datos!E43&lt;&gt;"",Registro_Datos!E43,"")</f>
        <v/>
      </c>
      <c r="E31" s="85">
        <f>Registro_Datos!F43</f>
        <v>0</v>
      </c>
      <c r="F31" s="85">
        <f>Registro_Datos!G43</f>
        <v>0</v>
      </c>
      <c r="G31" s="85">
        <f>Registro_Datos!H43</f>
        <v>0</v>
      </c>
      <c r="H31" s="85">
        <f>Registro_Datos!I43</f>
        <v>0</v>
      </c>
      <c r="I31" s="85">
        <f>Registro_Datos!J43</f>
        <v>0</v>
      </c>
      <c r="J31" s="85">
        <f>Registro_Datos!K43</f>
        <v>0</v>
      </c>
      <c r="K31" s="85">
        <f>Registro_Datos!L43</f>
        <v>0</v>
      </c>
      <c r="L31" s="85">
        <f>Registro_Datos!M43</f>
        <v>0</v>
      </c>
      <c r="M31" s="85">
        <f>Registro_Datos!N43</f>
        <v>0</v>
      </c>
      <c r="N31" s="85">
        <f>Registro_Datos!O43</f>
        <v>0</v>
      </c>
      <c r="O31" s="85">
        <f>Registro_Datos!P43</f>
        <v>0</v>
      </c>
      <c r="P31" s="85">
        <f>Registro_Datos!Q43</f>
        <v>0</v>
      </c>
      <c r="Q31" s="85">
        <f>Registro_Datos!R43</f>
        <v>0</v>
      </c>
      <c r="R31" s="85">
        <f>Registro_Datos!S43</f>
        <v>0</v>
      </c>
      <c r="S31" s="85">
        <f>Registro_Datos!T43</f>
        <v>0</v>
      </c>
      <c r="T31" s="85">
        <f>Registro_Datos!U43</f>
        <v>0</v>
      </c>
      <c r="U31" s="85">
        <f>Registro_Datos!V43</f>
        <v>0</v>
      </c>
      <c r="V31" s="85">
        <f>Registro_Datos!W43</f>
        <v>0</v>
      </c>
      <c r="W31" s="85">
        <f>Registro_Datos!X43</f>
        <v>0</v>
      </c>
      <c r="X31" s="86">
        <f>Registro_Datos!Y43</f>
        <v>0</v>
      </c>
      <c r="Y31" s="25" t="str">
        <f>IF(Registro_Datos!$U$3="Esc 1",
    IF((COUNTIFS(E31:W31,1, $E$6:$W$6,"Prioridad 1") + COUNTIFS(E31:W31,1, $E$6:$W$6, "Prioridad 2")/2 + COUNTIFS(E31:W31,1,$E$6:$W$6, "Prioridad 3")/3)&gt;=1,
        "Predio Rechazado",
        "Predio Aprobado"),
    IF(Registro_Datos!$U$3="Esc 2",
        IF((COUNTIFS(E31:W31,1, $E$6:$W$6,"Prioridad 1") + COUNTIFS(E31:W31,1, $E$6:$W$6, "Prioridad 2")/3 + COUNTIFS(E31:W31,1,$E$6:$W$6, "Prioridad 3")/4)&gt;=1,
            "Predio Rechazado",
            "Predio Aprobado")))</f>
        <v>Predio Aprobado</v>
      </c>
    </row>
    <row r="32" spans="1:25" s="5" customFormat="1" ht="24" customHeight="1" x14ac:dyDescent="0.25">
      <c r="A32" s="74" t="str">
        <f>Registro_Datos!B44</f>
        <v>25</v>
      </c>
      <c r="B32" s="30">
        <f>Registro_Datos!C44</f>
        <v>0</v>
      </c>
      <c r="C32" s="58" t="str">
        <f>IF(Registro_Datos!D44&lt;&gt;"",Registro_Datos!D44," ")</f>
        <v xml:space="preserve"> </v>
      </c>
      <c r="D32" s="57" t="str">
        <f>IF(Registro_Datos!E44&lt;&gt;"",Registro_Datos!E44,"")</f>
        <v/>
      </c>
      <c r="E32" s="85">
        <f>Registro_Datos!F44</f>
        <v>0</v>
      </c>
      <c r="F32" s="85">
        <f>Registro_Datos!G44</f>
        <v>0</v>
      </c>
      <c r="G32" s="85">
        <f>Registro_Datos!H44</f>
        <v>0</v>
      </c>
      <c r="H32" s="85">
        <f>Registro_Datos!I44</f>
        <v>0</v>
      </c>
      <c r="I32" s="85">
        <f>Registro_Datos!J44</f>
        <v>0</v>
      </c>
      <c r="J32" s="85">
        <f>Registro_Datos!K44</f>
        <v>0</v>
      </c>
      <c r="K32" s="85">
        <f>Registro_Datos!L44</f>
        <v>0</v>
      </c>
      <c r="L32" s="85">
        <f>Registro_Datos!M44</f>
        <v>0</v>
      </c>
      <c r="M32" s="85">
        <f>Registro_Datos!N44</f>
        <v>0</v>
      </c>
      <c r="N32" s="85">
        <f>Registro_Datos!O44</f>
        <v>0</v>
      </c>
      <c r="O32" s="85">
        <f>Registro_Datos!P44</f>
        <v>0</v>
      </c>
      <c r="P32" s="85">
        <f>Registro_Datos!Q44</f>
        <v>0</v>
      </c>
      <c r="Q32" s="85">
        <f>Registro_Datos!R44</f>
        <v>0</v>
      </c>
      <c r="R32" s="85">
        <f>Registro_Datos!S44</f>
        <v>0</v>
      </c>
      <c r="S32" s="85">
        <f>Registro_Datos!T44</f>
        <v>0</v>
      </c>
      <c r="T32" s="85">
        <f>Registro_Datos!U44</f>
        <v>0</v>
      </c>
      <c r="U32" s="85">
        <f>Registro_Datos!V44</f>
        <v>0</v>
      </c>
      <c r="V32" s="85">
        <f>Registro_Datos!W44</f>
        <v>0</v>
      </c>
      <c r="W32" s="85">
        <f>Registro_Datos!X44</f>
        <v>0</v>
      </c>
      <c r="X32" s="86">
        <f>Registro_Datos!Y44</f>
        <v>0</v>
      </c>
      <c r="Y32" s="25" t="str">
        <f>IF(Registro_Datos!$U$3="Esc 1",
    IF((COUNTIFS(E32:W32,1, $E$6:$W$6,"Prioridad 1") + COUNTIFS(E32:W32,1, $E$6:$W$6, "Prioridad 2")/2 + COUNTIFS(E32:W32,1,$E$6:$W$6, "Prioridad 3")/3)&gt;=1,
        "Predio Rechazado",
        "Predio Aprobado"),
    IF(Registro_Datos!$U$3="Esc 2",
        IF((COUNTIFS(E32:W32,1, $E$6:$W$6,"Prioridad 1") + COUNTIFS(E32:W32,1, $E$6:$W$6, "Prioridad 2")/3 + COUNTIFS(E32:W32,1,$E$6:$W$6, "Prioridad 3")/4)&gt;=1,
            "Predio Rechazado",
            "Predio Aprobado")))</f>
        <v>Predio Aprobado</v>
      </c>
    </row>
    <row r="33" spans="1:25" s="5" customFormat="1" ht="24" customHeight="1" x14ac:dyDescent="0.25">
      <c r="A33" s="74" t="str">
        <f>Registro_Datos!B45</f>
        <v>26</v>
      </c>
      <c r="B33" s="30">
        <f>Registro_Datos!C45</f>
        <v>0</v>
      </c>
      <c r="C33" s="58" t="str">
        <f>IF(Registro_Datos!D45&lt;&gt;"",Registro_Datos!D45," ")</f>
        <v xml:space="preserve"> </v>
      </c>
      <c r="D33" s="57" t="str">
        <f>IF(Registro_Datos!E45&lt;&gt;"",Registro_Datos!E45,"")</f>
        <v/>
      </c>
      <c r="E33" s="85">
        <f>Registro_Datos!F45</f>
        <v>0</v>
      </c>
      <c r="F33" s="85">
        <f>Registro_Datos!G45</f>
        <v>0</v>
      </c>
      <c r="G33" s="85">
        <f>Registro_Datos!H45</f>
        <v>0</v>
      </c>
      <c r="H33" s="85">
        <f>Registro_Datos!I45</f>
        <v>0</v>
      </c>
      <c r="I33" s="85">
        <f>Registro_Datos!J45</f>
        <v>0</v>
      </c>
      <c r="J33" s="85">
        <f>Registro_Datos!K45</f>
        <v>0</v>
      </c>
      <c r="K33" s="85">
        <f>Registro_Datos!L45</f>
        <v>0</v>
      </c>
      <c r="L33" s="85">
        <f>Registro_Datos!M45</f>
        <v>0</v>
      </c>
      <c r="M33" s="85">
        <f>Registro_Datos!N45</f>
        <v>0</v>
      </c>
      <c r="N33" s="85">
        <f>Registro_Datos!O45</f>
        <v>0</v>
      </c>
      <c r="O33" s="85">
        <f>Registro_Datos!P45</f>
        <v>0</v>
      </c>
      <c r="P33" s="85">
        <f>Registro_Datos!Q45</f>
        <v>0</v>
      </c>
      <c r="Q33" s="85">
        <f>Registro_Datos!R45</f>
        <v>0</v>
      </c>
      <c r="R33" s="85">
        <f>Registro_Datos!S45</f>
        <v>0</v>
      </c>
      <c r="S33" s="85">
        <f>Registro_Datos!T45</f>
        <v>0</v>
      </c>
      <c r="T33" s="85">
        <f>Registro_Datos!U45</f>
        <v>0</v>
      </c>
      <c r="U33" s="85">
        <f>Registro_Datos!V45</f>
        <v>0</v>
      </c>
      <c r="V33" s="85">
        <f>Registro_Datos!W45</f>
        <v>0</v>
      </c>
      <c r="W33" s="85">
        <f>Registro_Datos!X45</f>
        <v>0</v>
      </c>
      <c r="X33" s="86">
        <f>Registro_Datos!Y45</f>
        <v>0</v>
      </c>
      <c r="Y33" s="25" t="str">
        <f>IF(Registro_Datos!$U$3="Esc 1",
    IF((COUNTIFS(E33:W33,1, $E$6:$W$6,"Prioridad 1") + COUNTIFS(E33:W33,1, $E$6:$W$6, "Prioridad 2")/2 + COUNTIFS(E33:W33,1,$E$6:$W$6, "Prioridad 3")/3)&gt;=1,
        "Predio Rechazado",
        "Predio Aprobado"),
    IF(Registro_Datos!$U$3="Esc 2",
        IF((COUNTIFS(E33:W33,1, $E$6:$W$6,"Prioridad 1") + COUNTIFS(E33:W33,1, $E$6:$W$6, "Prioridad 2")/3 + COUNTIFS(E33:W33,1,$E$6:$W$6, "Prioridad 3")/4)&gt;=1,
            "Predio Rechazado",
            "Predio Aprobado")))</f>
        <v>Predio Aprobado</v>
      </c>
    </row>
    <row r="34" spans="1:25" s="5" customFormat="1" ht="24" customHeight="1" x14ac:dyDescent="0.25">
      <c r="A34" s="74" t="str">
        <f>Registro_Datos!B46</f>
        <v>27</v>
      </c>
      <c r="B34" s="30">
        <f>Registro_Datos!C46</f>
        <v>0</v>
      </c>
      <c r="C34" s="58" t="str">
        <f>IF(Registro_Datos!D46&lt;&gt;"",Registro_Datos!D46," ")</f>
        <v xml:space="preserve"> </v>
      </c>
      <c r="D34" s="57" t="str">
        <f>IF(Registro_Datos!E46&lt;&gt;"",Registro_Datos!E46,"")</f>
        <v/>
      </c>
      <c r="E34" s="85">
        <f>Registro_Datos!F46</f>
        <v>0</v>
      </c>
      <c r="F34" s="85">
        <f>Registro_Datos!G46</f>
        <v>0</v>
      </c>
      <c r="G34" s="85">
        <f>Registro_Datos!H46</f>
        <v>0</v>
      </c>
      <c r="H34" s="85">
        <f>Registro_Datos!I46</f>
        <v>0</v>
      </c>
      <c r="I34" s="85">
        <f>Registro_Datos!J46</f>
        <v>0</v>
      </c>
      <c r="J34" s="85">
        <f>Registro_Datos!K46</f>
        <v>0</v>
      </c>
      <c r="K34" s="85">
        <f>Registro_Datos!L46</f>
        <v>0</v>
      </c>
      <c r="L34" s="85">
        <f>Registro_Datos!M46</f>
        <v>0</v>
      </c>
      <c r="M34" s="85">
        <f>Registro_Datos!N46</f>
        <v>0</v>
      </c>
      <c r="N34" s="85">
        <f>Registro_Datos!O46</f>
        <v>0</v>
      </c>
      <c r="O34" s="85">
        <f>Registro_Datos!P46</f>
        <v>0</v>
      </c>
      <c r="P34" s="85">
        <f>Registro_Datos!Q46</f>
        <v>0</v>
      </c>
      <c r="Q34" s="85">
        <f>Registro_Datos!R46</f>
        <v>0</v>
      </c>
      <c r="R34" s="85">
        <f>Registro_Datos!S46</f>
        <v>0</v>
      </c>
      <c r="S34" s="85">
        <f>Registro_Datos!T46</f>
        <v>0</v>
      </c>
      <c r="T34" s="85">
        <f>Registro_Datos!U46</f>
        <v>0</v>
      </c>
      <c r="U34" s="85">
        <f>Registro_Datos!V46</f>
        <v>0</v>
      </c>
      <c r="V34" s="85">
        <f>Registro_Datos!W46</f>
        <v>0</v>
      </c>
      <c r="W34" s="85">
        <f>Registro_Datos!X46</f>
        <v>0</v>
      </c>
      <c r="X34" s="86">
        <f>Registro_Datos!Y46</f>
        <v>0</v>
      </c>
      <c r="Y34" s="25" t="str">
        <f>IF(Registro_Datos!$U$3="Esc 1",
    IF((COUNTIFS(E34:W34,1, $E$6:$W$6,"Prioridad 1") + COUNTIFS(E34:W34,1, $E$6:$W$6, "Prioridad 2")/2 + COUNTIFS(E34:W34,1,$E$6:$W$6, "Prioridad 3")/3)&gt;=1,
        "Predio Rechazado",
        "Predio Aprobado"),
    IF(Registro_Datos!$U$3="Esc 2",
        IF((COUNTIFS(E34:W34,1, $E$6:$W$6,"Prioridad 1") + COUNTIFS(E34:W34,1, $E$6:$W$6, "Prioridad 2")/3 + COUNTIFS(E34:W34,1,$E$6:$W$6, "Prioridad 3")/4)&gt;=1,
            "Predio Rechazado",
            "Predio Aprobado")))</f>
        <v>Predio Aprobado</v>
      </c>
    </row>
    <row r="35" spans="1:25" s="5" customFormat="1" ht="24" customHeight="1" x14ac:dyDescent="0.25">
      <c r="A35" s="74" t="str">
        <f>Registro_Datos!B47</f>
        <v>28</v>
      </c>
      <c r="B35" s="30">
        <f>Registro_Datos!C47</f>
        <v>0</v>
      </c>
      <c r="C35" s="58" t="str">
        <f>IF(Registro_Datos!D47&lt;&gt;"",Registro_Datos!D47," ")</f>
        <v xml:space="preserve"> </v>
      </c>
      <c r="D35" s="57" t="str">
        <f>IF(Registro_Datos!E47&lt;&gt;"",Registro_Datos!E47,"")</f>
        <v/>
      </c>
      <c r="E35" s="85">
        <f>Registro_Datos!F47</f>
        <v>0</v>
      </c>
      <c r="F35" s="85">
        <f>Registro_Datos!G47</f>
        <v>0</v>
      </c>
      <c r="G35" s="85">
        <f>Registro_Datos!H47</f>
        <v>0</v>
      </c>
      <c r="H35" s="85">
        <f>Registro_Datos!I47</f>
        <v>0</v>
      </c>
      <c r="I35" s="85">
        <f>Registro_Datos!J47</f>
        <v>0</v>
      </c>
      <c r="J35" s="85">
        <f>Registro_Datos!K47</f>
        <v>0</v>
      </c>
      <c r="K35" s="85">
        <f>Registro_Datos!L47</f>
        <v>0</v>
      </c>
      <c r="L35" s="85">
        <f>Registro_Datos!M47</f>
        <v>0</v>
      </c>
      <c r="M35" s="85">
        <f>Registro_Datos!N47</f>
        <v>0</v>
      </c>
      <c r="N35" s="85">
        <f>Registro_Datos!O47</f>
        <v>0</v>
      </c>
      <c r="O35" s="85">
        <f>Registro_Datos!P47</f>
        <v>0</v>
      </c>
      <c r="P35" s="85">
        <f>Registro_Datos!Q47</f>
        <v>0</v>
      </c>
      <c r="Q35" s="85">
        <f>Registro_Datos!R47</f>
        <v>0</v>
      </c>
      <c r="R35" s="85">
        <f>Registro_Datos!S47</f>
        <v>0</v>
      </c>
      <c r="S35" s="85">
        <f>Registro_Datos!T47</f>
        <v>0</v>
      </c>
      <c r="T35" s="85">
        <f>Registro_Datos!U47</f>
        <v>0</v>
      </c>
      <c r="U35" s="85">
        <f>Registro_Datos!V47</f>
        <v>0</v>
      </c>
      <c r="V35" s="85">
        <f>Registro_Datos!W47</f>
        <v>0</v>
      </c>
      <c r="W35" s="85">
        <f>Registro_Datos!X47</f>
        <v>0</v>
      </c>
      <c r="X35" s="86">
        <f>Registro_Datos!Y47</f>
        <v>0</v>
      </c>
      <c r="Y35" s="25" t="str">
        <f>IF(Registro_Datos!$U$3="Esc 1",
    IF((COUNTIFS(E35:W35,1, $E$6:$W$6,"Prioridad 1") + COUNTIFS(E35:W35,1, $E$6:$W$6, "Prioridad 2")/2 + COUNTIFS(E35:W35,1,$E$6:$W$6, "Prioridad 3")/3)&gt;=1,
        "Predio Rechazado",
        "Predio Aprobado"),
    IF(Registro_Datos!$U$3="Esc 2",
        IF((COUNTIFS(E35:W35,1, $E$6:$W$6,"Prioridad 1") + COUNTIFS(E35:W35,1, $E$6:$W$6, "Prioridad 2")/3 + COUNTIFS(E35:W35,1,$E$6:$W$6, "Prioridad 3")/4)&gt;=1,
            "Predio Rechazado",
            "Predio Aprobado")))</f>
        <v>Predio Aprobado</v>
      </c>
    </row>
    <row r="36" spans="1:25" s="5" customFormat="1" ht="24" customHeight="1" x14ac:dyDescent="0.25">
      <c r="A36" s="74" t="str">
        <f>Registro_Datos!B48</f>
        <v>29</v>
      </c>
      <c r="B36" s="30">
        <f>Registro_Datos!C48</f>
        <v>0</v>
      </c>
      <c r="C36" s="58" t="str">
        <f>IF(Registro_Datos!D48&lt;&gt;"",Registro_Datos!D48," ")</f>
        <v xml:space="preserve"> </v>
      </c>
      <c r="D36" s="57" t="str">
        <f>IF(Registro_Datos!E48&lt;&gt;"",Registro_Datos!E48,"")</f>
        <v/>
      </c>
      <c r="E36" s="85">
        <f>Registro_Datos!F48</f>
        <v>0</v>
      </c>
      <c r="F36" s="85">
        <f>Registro_Datos!G48</f>
        <v>0</v>
      </c>
      <c r="G36" s="85">
        <f>Registro_Datos!H48</f>
        <v>0</v>
      </c>
      <c r="H36" s="85">
        <f>Registro_Datos!I48</f>
        <v>0</v>
      </c>
      <c r="I36" s="85">
        <f>Registro_Datos!J48</f>
        <v>0</v>
      </c>
      <c r="J36" s="85">
        <f>Registro_Datos!K48</f>
        <v>0</v>
      </c>
      <c r="K36" s="85">
        <f>Registro_Datos!L48</f>
        <v>0</v>
      </c>
      <c r="L36" s="85">
        <f>Registro_Datos!M48</f>
        <v>0</v>
      </c>
      <c r="M36" s="85">
        <f>Registro_Datos!N48</f>
        <v>0</v>
      </c>
      <c r="N36" s="85">
        <f>Registro_Datos!O48</f>
        <v>0</v>
      </c>
      <c r="O36" s="85">
        <f>Registro_Datos!P48</f>
        <v>0</v>
      </c>
      <c r="P36" s="85">
        <f>Registro_Datos!Q48</f>
        <v>0</v>
      </c>
      <c r="Q36" s="85">
        <f>Registro_Datos!R48</f>
        <v>0</v>
      </c>
      <c r="R36" s="85">
        <f>Registro_Datos!S48</f>
        <v>0</v>
      </c>
      <c r="S36" s="85">
        <f>Registro_Datos!T48</f>
        <v>0</v>
      </c>
      <c r="T36" s="85">
        <f>Registro_Datos!U48</f>
        <v>0</v>
      </c>
      <c r="U36" s="85">
        <f>Registro_Datos!V48</f>
        <v>0</v>
      </c>
      <c r="V36" s="85">
        <f>Registro_Datos!W48</f>
        <v>0</v>
      </c>
      <c r="W36" s="85">
        <f>Registro_Datos!X48</f>
        <v>0</v>
      </c>
      <c r="X36" s="86">
        <f>Registro_Datos!Y48</f>
        <v>0</v>
      </c>
      <c r="Y36" s="25" t="str">
        <f>IF(Registro_Datos!$U$3="Esc 1",
    IF((COUNTIFS(E36:W36,1, $E$6:$W$6,"Prioridad 1") + COUNTIFS(E36:W36,1, $E$6:$W$6, "Prioridad 2")/2 + COUNTIFS(E36:W36,1,$E$6:$W$6, "Prioridad 3")/3)&gt;=1,
        "Predio Rechazado",
        "Predio Aprobado"),
    IF(Registro_Datos!$U$3="Esc 2",
        IF((COUNTIFS(E36:W36,1, $E$6:$W$6,"Prioridad 1") + COUNTIFS(E36:W36,1, $E$6:$W$6, "Prioridad 2")/3 + COUNTIFS(E36:W36,1,$E$6:$W$6, "Prioridad 3")/4)&gt;=1,
            "Predio Rechazado",
            "Predio Aprobado")))</f>
        <v>Predio Aprobado</v>
      </c>
    </row>
    <row r="37" spans="1:25" s="5" customFormat="1" ht="24" customHeight="1" x14ac:dyDescent="0.25">
      <c r="A37" s="74" t="str">
        <f>Registro_Datos!B49</f>
        <v>30</v>
      </c>
      <c r="B37" s="30">
        <f>Registro_Datos!C49</f>
        <v>0</v>
      </c>
      <c r="C37" s="58" t="str">
        <f>IF(Registro_Datos!D49&lt;&gt;"",Registro_Datos!D49," ")</f>
        <v xml:space="preserve"> </v>
      </c>
      <c r="D37" s="57" t="str">
        <f>IF(Registro_Datos!E49&lt;&gt;"",Registro_Datos!E49,"")</f>
        <v/>
      </c>
      <c r="E37" s="85">
        <f>Registro_Datos!F49</f>
        <v>0</v>
      </c>
      <c r="F37" s="85">
        <f>Registro_Datos!G49</f>
        <v>0</v>
      </c>
      <c r="G37" s="85">
        <f>Registro_Datos!H49</f>
        <v>0</v>
      </c>
      <c r="H37" s="85">
        <f>Registro_Datos!I49</f>
        <v>0</v>
      </c>
      <c r="I37" s="85">
        <f>Registro_Datos!J49</f>
        <v>0</v>
      </c>
      <c r="J37" s="85">
        <f>Registro_Datos!K49</f>
        <v>0</v>
      </c>
      <c r="K37" s="85">
        <f>Registro_Datos!L49</f>
        <v>0</v>
      </c>
      <c r="L37" s="85">
        <f>Registro_Datos!M49</f>
        <v>0</v>
      </c>
      <c r="M37" s="85">
        <f>Registro_Datos!N49</f>
        <v>0</v>
      </c>
      <c r="N37" s="85">
        <f>Registro_Datos!O49</f>
        <v>0</v>
      </c>
      <c r="O37" s="85">
        <f>Registro_Datos!P49</f>
        <v>0</v>
      </c>
      <c r="P37" s="85">
        <f>Registro_Datos!Q49</f>
        <v>0</v>
      </c>
      <c r="Q37" s="85">
        <f>Registro_Datos!R49</f>
        <v>0</v>
      </c>
      <c r="R37" s="85">
        <f>Registro_Datos!S49</f>
        <v>0</v>
      </c>
      <c r="S37" s="85">
        <f>Registro_Datos!T49</f>
        <v>0</v>
      </c>
      <c r="T37" s="85">
        <f>Registro_Datos!U49</f>
        <v>0</v>
      </c>
      <c r="U37" s="85">
        <f>Registro_Datos!V49</f>
        <v>0</v>
      </c>
      <c r="V37" s="85">
        <f>Registro_Datos!W49</f>
        <v>0</v>
      </c>
      <c r="W37" s="85">
        <f>Registro_Datos!X49</f>
        <v>0</v>
      </c>
      <c r="X37" s="86">
        <f>Registro_Datos!Y49</f>
        <v>0</v>
      </c>
      <c r="Y37" s="25" t="str">
        <f>IF(Registro_Datos!$U$3="Esc 1",
    IF((COUNTIFS(E37:W37,1, $E$6:$W$6,"Prioridad 1") + COUNTIFS(E37:W37,1, $E$6:$W$6, "Prioridad 2")/2 + COUNTIFS(E37:W37,1,$E$6:$W$6, "Prioridad 3")/3)&gt;=1,
        "Predio Rechazado",
        "Predio Aprobado"),
    IF(Registro_Datos!$U$3="Esc 2",
        IF((COUNTIFS(E37:W37,1, $E$6:$W$6,"Prioridad 1") + COUNTIFS(E37:W37,1, $E$6:$W$6, "Prioridad 2")/3 + COUNTIFS(E37:W37,1,$E$6:$W$6, "Prioridad 3")/4)&gt;=1,
            "Predio Rechazado",
            "Predio Aprobado")))</f>
        <v>Predio Aprobado</v>
      </c>
    </row>
    <row r="38" spans="1:25" s="5" customFormat="1" ht="24" customHeight="1" x14ac:dyDescent="0.25">
      <c r="A38" s="74" t="str">
        <f>Registro_Datos!B50</f>
        <v>31</v>
      </c>
      <c r="B38" s="30">
        <f>Registro_Datos!C50</f>
        <v>0</v>
      </c>
      <c r="C38" s="58" t="str">
        <f>IF(Registro_Datos!D50&lt;&gt;"",Registro_Datos!D50," ")</f>
        <v xml:space="preserve"> </v>
      </c>
      <c r="D38" s="57" t="str">
        <f>IF(Registro_Datos!E50&lt;&gt;"",Registro_Datos!E50,"")</f>
        <v/>
      </c>
      <c r="E38" s="85">
        <f>Registro_Datos!F50</f>
        <v>0</v>
      </c>
      <c r="F38" s="85">
        <f>Registro_Datos!G50</f>
        <v>0</v>
      </c>
      <c r="G38" s="85">
        <f>Registro_Datos!H50</f>
        <v>0</v>
      </c>
      <c r="H38" s="85">
        <f>Registro_Datos!I50</f>
        <v>0</v>
      </c>
      <c r="I38" s="85">
        <f>Registro_Datos!J50</f>
        <v>0</v>
      </c>
      <c r="J38" s="85">
        <f>Registro_Datos!K50</f>
        <v>0</v>
      </c>
      <c r="K38" s="85">
        <f>Registro_Datos!L50</f>
        <v>0</v>
      </c>
      <c r="L38" s="85">
        <f>Registro_Datos!M50</f>
        <v>0</v>
      </c>
      <c r="M38" s="85">
        <f>Registro_Datos!N50</f>
        <v>0</v>
      </c>
      <c r="N38" s="85">
        <f>Registro_Datos!O50</f>
        <v>0</v>
      </c>
      <c r="O38" s="85">
        <f>Registro_Datos!P50</f>
        <v>0</v>
      </c>
      <c r="P38" s="85">
        <f>Registro_Datos!Q50</f>
        <v>0</v>
      </c>
      <c r="Q38" s="85">
        <f>Registro_Datos!R50</f>
        <v>0</v>
      </c>
      <c r="R38" s="85">
        <f>Registro_Datos!S50</f>
        <v>0</v>
      </c>
      <c r="S38" s="85">
        <f>Registro_Datos!T50</f>
        <v>0</v>
      </c>
      <c r="T38" s="85">
        <f>Registro_Datos!U50</f>
        <v>0</v>
      </c>
      <c r="U38" s="85">
        <f>Registro_Datos!V50</f>
        <v>0</v>
      </c>
      <c r="V38" s="85">
        <f>Registro_Datos!W50</f>
        <v>0</v>
      </c>
      <c r="W38" s="85">
        <f>Registro_Datos!X50</f>
        <v>0</v>
      </c>
      <c r="X38" s="86">
        <f>Registro_Datos!Y50</f>
        <v>0</v>
      </c>
      <c r="Y38" s="25" t="str">
        <f>IF(Registro_Datos!$U$3="Esc 1",
    IF((COUNTIFS(E38:W38,1, $E$6:$W$6,"Prioridad 1") + COUNTIFS(E38:W38,1, $E$6:$W$6, "Prioridad 2")/2 + COUNTIFS(E38:W38,1,$E$6:$W$6, "Prioridad 3")/3)&gt;=1,
        "Predio Rechazado",
        "Predio Aprobado"),
    IF(Registro_Datos!$U$3="Esc 2",
        IF((COUNTIFS(E38:W38,1, $E$6:$W$6,"Prioridad 1") + COUNTIFS(E38:W38,1, $E$6:$W$6, "Prioridad 2")/3 + COUNTIFS(E38:W38,1,$E$6:$W$6, "Prioridad 3")/4)&gt;=1,
            "Predio Rechazado",
            "Predio Aprobado")))</f>
        <v>Predio Aprobado</v>
      </c>
    </row>
    <row r="39" spans="1:25" s="5" customFormat="1" ht="24" customHeight="1" x14ac:dyDescent="0.25">
      <c r="A39" s="74" t="str">
        <f>Registro_Datos!B51</f>
        <v>32</v>
      </c>
      <c r="B39" s="30">
        <f>Registro_Datos!C51</f>
        <v>0</v>
      </c>
      <c r="C39" s="58" t="str">
        <f>IF(Registro_Datos!D51&lt;&gt;"",Registro_Datos!D51," ")</f>
        <v xml:space="preserve"> </v>
      </c>
      <c r="D39" s="57" t="str">
        <f>IF(Registro_Datos!E51&lt;&gt;"",Registro_Datos!E51,"")</f>
        <v/>
      </c>
      <c r="E39" s="85">
        <f>Registro_Datos!F51</f>
        <v>0</v>
      </c>
      <c r="F39" s="85">
        <f>Registro_Datos!G51</f>
        <v>0</v>
      </c>
      <c r="G39" s="85">
        <f>Registro_Datos!H51</f>
        <v>0</v>
      </c>
      <c r="H39" s="85">
        <f>Registro_Datos!I51</f>
        <v>0</v>
      </c>
      <c r="I39" s="85">
        <f>Registro_Datos!J51</f>
        <v>0</v>
      </c>
      <c r="J39" s="85">
        <f>Registro_Datos!K51</f>
        <v>0</v>
      </c>
      <c r="K39" s="85">
        <f>Registro_Datos!L51</f>
        <v>0</v>
      </c>
      <c r="L39" s="85">
        <f>Registro_Datos!M51</f>
        <v>0</v>
      </c>
      <c r="M39" s="85">
        <f>Registro_Datos!N51</f>
        <v>0</v>
      </c>
      <c r="N39" s="85">
        <f>Registro_Datos!O51</f>
        <v>0</v>
      </c>
      <c r="O39" s="85">
        <f>Registro_Datos!P51</f>
        <v>0</v>
      </c>
      <c r="P39" s="85">
        <f>Registro_Datos!Q51</f>
        <v>0</v>
      </c>
      <c r="Q39" s="85">
        <f>Registro_Datos!R51</f>
        <v>0</v>
      </c>
      <c r="R39" s="85">
        <f>Registro_Datos!S51</f>
        <v>0</v>
      </c>
      <c r="S39" s="85">
        <f>Registro_Datos!T51</f>
        <v>0</v>
      </c>
      <c r="T39" s="85">
        <f>Registro_Datos!U51</f>
        <v>0</v>
      </c>
      <c r="U39" s="85">
        <f>Registro_Datos!V51</f>
        <v>0</v>
      </c>
      <c r="V39" s="85">
        <f>Registro_Datos!W51</f>
        <v>0</v>
      </c>
      <c r="W39" s="85">
        <f>Registro_Datos!X51</f>
        <v>0</v>
      </c>
      <c r="X39" s="86">
        <f>Registro_Datos!Y51</f>
        <v>0</v>
      </c>
      <c r="Y39" s="25" t="str">
        <f>IF(Registro_Datos!$U$3="Esc 1",
    IF((COUNTIFS(E39:W39,1, $E$6:$W$6,"Prioridad 1") + COUNTIFS(E39:W39,1, $E$6:$W$6, "Prioridad 2")/2 + COUNTIFS(E39:W39,1,$E$6:$W$6, "Prioridad 3")/3)&gt;=1,
        "Predio Rechazado",
        "Predio Aprobado"),
    IF(Registro_Datos!$U$3="Esc 2",
        IF((COUNTIFS(E39:W39,1, $E$6:$W$6,"Prioridad 1") + COUNTIFS(E39:W39,1, $E$6:$W$6, "Prioridad 2")/3 + COUNTIFS(E39:W39,1,$E$6:$W$6, "Prioridad 3")/4)&gt;=1,
            "Predio Rechazado",
            "Predio Aprobado")))</f>
        <v>Predio Aprobado</v>
      </c>
    </row>
    <row r="40" spans="1:25" s="5" customFormat="1" ht="24" customHeight="1" x14ac:dyDescent="0.25">
      <c r="A40" s="74" t="str">
        <f>Registro_Datos!B52</f>
        <v>33</v>
      </c>
      <c r="B40" s="30">
        <f>Registro_Datos!C52</f>
        <v>0</v>
      </c>
      <c r="C40" s="58" t="str">
        <f>IF(Registro_Datos!D52&lt;&gt;"",Registro_Datos!D52," ")</f>
        <v xml:space="preserve"> </v>
      </c>
      <c r="D40" s="57" t="str">
        <f>IF(Registro_Datos!E52&lt;&gt;"",Registro_Datos!E52,"")</f>
        <v/>
      </c>
      <c r="E40" s="85">
        <f>Registro_Datos!F52</f>
        <v>0</v>
      </c>
      <c r="F40" s="85">
        <f>Registro_Datos!G52</f>
        <v>0</v>
      </c>
      <c r="G40" s="85">
        <f>Registro_Datos!H52</f>
        <v>0</v>
      </c>
      <c r="H40" s="85">
        <f>Registro_Datos!I52</f>
        <v>0</v>
      </c>
      <c r="I40" s="85">
        <f>Registro_Datos!J52</f>
        <v>0</v>
      </c>
      <c r="J40" s="85">
        <f>Registro_Datos!K52</f>
        <v>0</v>
      </c>
      <c r="K40" s="85">
        <f>Registro_Datos!L52</f>
        <v>0</v>
      </c>
      <c r="L40" s="85">
        <f>Registro_Datos!M52</f>
        <v>0</v>
      </c>
      <c r="M40" s="85">
        <f>Registro_Datos!N52</f>
        <v>0</v>
      </c>
      <c r="N40" s="85">
        <f>Registro_Datos!O52</f>
        <v>0</v>
      </c>
      <c r="O40" s="85">
        <f>Registro_Datos!P52</f>
        <v>0</v>
      </c>
      <c r="P40" s="85">
        <f>Registro_Datos!Q52</f>
        <v>0</v>
      </c>
      <c r="Q40" s="85">
        <f>Registro_Datos!R52</f>
        <v>0</v>
      </c>
      <c r="R40" s="85">
        <f>Registro_Datos!S52</f>
        <v>0</v>
      </c>
      <c r="S40" s="85">
        <f>Registro_Datos!T52</f>
        <v>0</v>
      </c>
      <c r="T40" s="85">
        <f>Registro_Datos!U52</f>
        <v>0</v>
      </c>
      <c r="U40" s="85">
        <f>Registro_Datos!V52</f>
        <v>0</v>
      </c>
      <c r="V40" s="85">
        <f>Registro_Datos!W52</f>
        <v>0</v>
      </c>
      <c r="W40" s="85">
        <f>Registro_Datos!X52</f>
        <v>0</v>
      </c>
      <c r="X40" s="86">
        <f>Registro_Datos!Y52</f>
        <v>0</v>
      </c>
      <c r="Y40" s="25" t="str">
        <f>IF(Registro_Datos!$U$3="Esc 1",
    IF((COUNTIFS(E40:W40,1, $E$6:$W$6,"Prioridad 1") + COUNTIFS(E40:W40,1, $E$6:$W$6, "Prioridad 2")/2 + COUNTIFS(E40:W40,1,$E$6:$W$6, "Prioridad 3")/3)&gt;=1,
        "Predio Rechazado",
        "Predio Aprobado"),
    IF(Registro_Datos!$U$3="Esc 2",
        IF((COUNTIFS(E40:W40,1, $E$6:$W$6,"Prioridad 1") + COUNTIFS(E40:W40,1, $E$6:$W$6, "Prioridad 2")/3 + COUNTIFS(E40:W40,1,$E$6:$W$6, "Prioridad 3")/4)&gt;=1,
            "Predio Rechazado",
            "Predio Aprobado")))</f>
        <v>Predio Aprobado</v>
      </c>
    </row>
    <row r="41" spans="1:25" s="5" customFormat="1" ht="24" customHeight="1" x14ac:dyDescent="0.25">
      <c r="A41" s="74" t="str">
        <f>Registro_Datos!B53</f>
        <v>34</v>
      </c>
      <c r="B41" s="30">
        <f>Registro_Datos!C53</f>
        <v>0</v>
      </c>
      <c r="C41" s="58" t="str">
        <f>IF(Registro_Datos!D22&lt;&gt;"",Registro_Datos!D22," ")</f>
        <v xml:space="preserve"> </v>
      </c>
      <c r="D41" s="57" t="str">
        <f>IF(Registro_Datos!E22&lt;&gt;"",Registro_Datos!E22,"")</f>
        <v/>
      </c>
      <c r="E41" s="85">
        <f>Registro_Datos!F53</f>
        <v>0</v>
      </c>
      <c r="F41" s="85">
        <f>Registro_Datos!G53</f>
        <v>0</v>
      </c>
      <c r="G41" s="85">
        <f>Registro_Datos!H53</f>
        <v>0</v>
      </c>
      <c r="H41" s="85">
        <f>Registro_Datos!I53</f>
        <v>0</v>
      </c>
      <c r="I41" s="85">
        <f>Registro_Datos!J53</f>
        <v>0</v>
      </c>
      <c r="J41" s="85">
        <f>Registro_Datos!K53</f>
        <v>0</v>
      </c>
      <c r="K41" s="85">
        <f>Registro_Datos!L53</f>
        <v>0</v>
      </c>
      <c r="L41" s="85">
        <f>Registro_Datos!M53</f>
        <v>0</v>
      </c>
      <c r="M41" s="85">
        <f>Registro_Datos!N53</f>
        <v>0</v>
      </c>
      <c r="N41" s="85">
        <f>Registro_Datos!O53</f>
        <v>0</v>
      </c>
      <c r="O41" s="85">
        <f>Registro_Datos!P53</f>
        <v>0</v>
      </c>
      <c r="P41" s="85">
        <f>Registro_Datos!Q53</f>
        <v>0</v>
      </c>
      <c r="Q41" s="85">
        <f>Registro_Datos!R53</f>
        <v>0</v>
      </c>
      <c r="R41" s="85">
        <f>Registro_Datos!S53</f>
        <v>0</v>
      </c>
      <c r="S41" s="85">
        <f>Registro_Datos!T53</f>
        <v>0</v>
      </c>
      <c r="T41" s="85">
        <f>Registro_Datos!U53</f>
        <v>0</v>
      </c>
      <c r="U41" s="85">
        <f>Registro_Datos!V53</f>
        <v>0</v>
      </c>
      <c r="V41" s="85">
        <f>Registro_Datos!W53</f>
        <v>0</v>
      </c>
      <c r="W41" s="85">
        <f>Registro_Datos!X53</f>
        <v>0</v>
      </c>
      <c r="X41" s="86">
        <f>Registro_Datos!Y53</f>
        <v>0</v>
      </c>
      <c r="Y41" s="25" t="str">
        <f>IF(Registro_Datos!$U$3="Esc 1",
    IF((COUNTIFS(E41:W41,1, $E$6:$W$6,"Prioridad 1") + COUNTIFS(E41:W41,1, $E$6:$W$6, "Prioridad 2")/2 + COUNTIFS(E41:W41,1,$E$6:$W$6, "Prioridad 3")/3)&gt;=1,
        "Predio Rechazado",
        "Predio Aprobado"),
    IF(Registro_Datos!$U$3="Esc 2",
        IF((COUNTIFS(E41:W41,1, $E$6:$W$6,"Prioridad 1") + COUNTIFS(E41:W41,1, $E$6:$W$6, "Prioridad 2")/3 + COUNTIFS(E41:W41,1,$E$6:$W$6, "Prioridad 3")/4)&gt;=1,
            "Predio Rechazado",
            "Predio Aprobado")))</f>
        <v>Predio Aprobado</v>
      </c>
    </row>
    <row r="42" spans="1:25" s="5" customFormat="1" ht="24" customHeight="1" x14ac:dyDescent="0.25">
      <c r="A42" s="74" t="str">
        <f>Registro_Datos!B54</f>
        <v>35</v>
      </c>
      <c r="B42" s="30">
        <f>Registro_Datos!C54</f>
        <v>0</v>
      </c>
      <c r="C42" s="58" t="str">
        <f>IF(Registro_Datos!D23&lt;&gt;"",Registro_Datos!D23," ")</f>
        <v xml:space="preserve"> </v>
      </c>
      <c r="D42" s="57" t="str">
        <f>IF(Registro_Datos!E23&lt;&gt;"",Registro_Datos!E23,"")</f>
        <v/>
      </c>
      <c r="E42" s="85">
        <f>Registro_Datos!F54</f>
        <v>0</v>
      </c>
      <c r="F42" s="85">
        <f>Registro_Datos!G54</f>
        <v>0</v>
      </c>
      <c r="G42" s="85">
        <f>Registro_Datos!H54</f>
        <v>0</v>
      </c>
      <c r="H42" s="85">
        <f>Registro_Datos!I54</f>
        <v>0</v>
      </c>
      <c r="I42" s="85">
        <f>Registro_Datos!J54</f>
        <v>0</v>
      </c>
      <c r="J42" s="85">
        <f>Registro_Datos!K54</f>
        <v>0</v>
      </c>
      <c r="K42" s="85">
        <f>Registro_Datos!L54</f>
        <v>0</v>
      </c>
      <c r="L42" s="85">
        <f>Registro_Datos!M54</f>
        <v>0</v>
      </c>
      <c r="M42" s="85">
        <f>Registro_Datos!N54</f>
        <v>0</v>
      </c>
      <c r="N42" s="85">
        <f>Registro_Datos!O54</f>
        <v>0</v>
      </c>
      <c r="O42" s="85">
        <f>Registro_Datos!P54</f>
        <v>0</v>
      </c>
      <c r="P42" s="85">
        <f>Registro_Datos!Q54</f>
        <v>0</v>
      </c>
      <c r="Q42" s="85">
        <f>Registro_Datos!R54</f>
        <v>0</v>
      </c>
      <c r="R42" s="85">
        <f>Registro_Datos!S54</f>
        <v>0</v>
      </c>
      <c r="S42" s="85">
        <f>Registro_Datos!T54</f>
        <v>0</v>
      </c>
      <c r="T42" s="85">
        <f>Registro_Datos!U54</f>
        <v>0</v>
      </c>
      <c r="U42" s="85">
        <f>Registro_Datos!V54</f>
        <v>0</v>
      </c>
      <c r="V42" s="85">
        <f>Registro_Datos!W54</f>
        <v>0</v>
      </c>
      <c r="W42" s="85">
        <f>Registro_Datos!X54</f>
        <v>0</v>
      </c>
      <c r="X42" s="86">
        <f>Registro_Datos!Y54</f>
        <v>0</v>
      </c>
      <c r="Y42" s="25" t="str">
        <f>IF(Registro_Datos!$U$3="Esc 1",
    IF((COUNTIFS(E42:W42,1, $E$6:$W$6,"Prioridad 1") + COUNTIFS(E42:W42,1, $E$6:$W$6, "Prioridad 2")/2 + COUNTIFS(E42:W42,1,$E$6:$W$6, "Prioridad 3")/3)&gt;=1,
        "Predio Rechazado",
        "Predio Aprobado"),
    IF(Registro_Datos!$U$3="Esc 2",
        IF((COUNTIFS(E42:W42,1, $E$6:$W$6,"Prioridad 1") + COUNTIFS(E42:W42,1, $E$6:$W$6, "Prioridad 2")/3 + COUNTIFS(E42:W42,1,$E$6:$W$6, "Prioridad 3")/4)&gt;=1,
            "Predio Rechazado",
            "Predio Aprobado")))</f>
        <v>Predio Aprobado</v>
      </c>
    </row>
    <row r="43" spans="1:25" s="5" customFormat="1" ht="24" customHeight="1" x14ac:dyDescent="0.25">
      <c r="A43" s="74" t="str">
        <f>Registro_Datos!B55</f>
        <v>36</v>
      </c>
      <c r="B43" s="30">
        <f>Registro_Datos!C55</f>
        <v>0</v>
      </c>
      <c r="C43" s="58" t="str">
        <f>IF(Registro_Datos!D24&lt;&gt;"",Registro_Datos!D24," ")</f>
        <v xml:space="preserve"> </v>
      </c>
      <c r="D43" s="57" t="str">
        <f>IF(Registro_Datos!E24&lt;&gt;"",Registro_Datos!E24,"")</f>
        <v/>
      </c>
      <c r="E43" s="85">
        <f>Registro_Datos!F55</f>
        <v>0</v>
      </c>
      <c r="F43" s="85">
        <f>Registro_Datos!G55</f>
        <v>0</v>
      </c>
      <c r="G43" s="85">
        <f>Registro_Datos!H55</f>
        <v>0</v>
      </c>
      <c r="H43" s="85">
        <f>Registro_Datos!I55</f>
        <v>0</v>
      </c>
      <c r="I43" s="85">
        <f>Registro_Datos!J55</f>
        <v>0</v>
      </c>
      <c r="J43" s="85">
        <f>Registro_Datos!K55</f>
        <v>0</v>
      </c>
      <c r="K43" s="85">
        <f>Registro_Datos!L55</f>
        <v>0</v>
      </c>
      <c r="L43" s="85">
        <f>Registro_Datos!M55</f>
        <v>0</v>
      </c>
      <c r="M43" s="85">
        <f>Registro_Datos!N55</f>
        <v>0</v>
      </c>
      <c r="N43" s="85">
        <f>Registro_Datos!O55</f>
        <v>0</v>
      </c>
      <c r="O43" s="85">
        <f>Registro_Datos!P55</f>
        <v>0</v>
      </c>
      <c r="P43" s="85">
        <f>Registro_Datos!Q55</f>
        <v>0</v>
      </c>
      <c r="Q43" s="85">
        <f>Registro_Datos!R55</f>
        <v>0</v>
      </c>
      <c r="R43" s="85">
        <f>Registro_Datos!S55</f>
        <v>0</v>
      </c>
      <c r="S43" s="85">
        <f>Registro_Datos!T55</f>
        <v>0</v>
      </c>
      <c r="T43" s="85">
        <f>Registro_Datos!U55</f>
        <v>0</v>
      </c>
      <c r="U43" s="85">
        <f>Registro_Datos!V55</f>
        <v>0</v>
      </c>
      <c r="V43" s="85">
        <f>Registro_Datos!W55</f>
        <v>0</v>
      </c>
      <c r="W43" s="85">
        <f>Registro_Datos!X55</f>
        <v>0</v>
      </c>
      <c r="X43" s="86">
        <f>Registro_Datos!Y55</f>
        <v>0</v>
      </c>
      <c r="Y43" s="25" t="str">
        <f>IF(Registro_Datos!$U$3="Esc 1",
    IF((COUNTIFS(E43:W43,1, $E$6:$W$6,"Prioridad 1") + COUNTIFS(E43:W43,1, $E$6:$W$6, "Prioridad 2")/2 + COUNTIFS(E43:W43,1,$E$6:$W$6, "Prioridad 3")/3)&gt;=1,
        "Predio Rechazado",
        "Predio Aprobado"),
    IF(Registro_Datos!$U$3="Esc 2",
        IF((COUNTIFS(E43:W43,1, $E$6:$W$6,"Prioridad 1") + COUNTIFS(E43:W43,1, $E$6:$W$6, "Prioridad 2")/3 + COUNTIFS(E43:W43,1,$E$6:$W$6, "Prioridad 3")/4)&gt;=1,
            "Predio Rechazado",
            "Predio Aprobado")))</f>
        <v>Predio Aprobado</v>
      </c>
    </row>
    <row r="44" spans="1:25" s="5" customFormat="1" ht="24" customHeight="1" x14ac:dyDescent="0.25">
      <c r="A44" s="74" t="str">
        <f>Registro_Datos!B56</f>
        <v>37</v>
      </c>
      <c r="B44" s="30">
        <f>Registro_Datos!C56</f>
        <v>0</v>
      </c>
      <c r="C44" s="58" t="str">
        <f>IF(Registro_Datos!D25&lt;&gt;"",Registro_Datos!D25," ")</f>
        <v xml:space="preserve"> </v>
      </c>
      <c r="D44" s="57" t="str">
        <f>IF(Registro_Datos!E25&lt;&gt;"",Registro_Datos!E25,"")</f>
        <v/>
      </c>
      <c r="E44" s="85">
        <f>Registro_Datos!F56</f>
        <v>0</v>
      </c>
      <c r="F44" s="85">
        <f>Registro_Datos!G56</f>
        <v>0</v>
      </c>
      <c r="G44" s="85">
        <f>Registro_Datos!H56</f>
        <v>0</v>
      </c>
      <c r="H44" s="85">
        <f>Registro_Datos!I56</f>
        <v>0</v>
      </c>
      <c r="I44" s="85">
        <f>Registro_Datos!J56</f>
        <v>0</v>
      </c>
      <c r="J44" s="85">
        <f>Registro_Datos!K56</f>
        <v>0</v>
      </c>
      <c r="K44" s="85">
        <f>Registro_Datos!L56</f>
        <v>0</v>
      </c>
      <c r="L44" s="85">
        <f>Registro_Datos!M56</f>
        <v>0</v>
      </c>
      <c r="M44" s="85">
        <f>Registro_Datos!N56</f>
        <v>0</v>
      </c>
      <c r="N44" s="85">
        <f>Registro_Datos!O56</f>
        <v>0</v>
      </c>
      <c r="O44" s="85">
        <f>Registro_Datos!P56</f>
        <v>0</v>
      </c>
      <c r="P44" s="85">
        <f>Registro_Datos!Q56</f>
        <v>0</v>
      </c>
      <c r="Q44" s="85">
        <f>Registro_Datos!R56</f>
        <v>0</v>
      </c>
      <c r="R44" s="85">
        <f>Registro_Datos!S56</f>
        <v>0</v>
      </c>
      <c r="S44" s="85">
        <f>Registro_Datos!T56</f>
        <v>0</v>
      </c>
      <c r="T44" s="85">
        <f>Registro_Datos!U56</f>
        <v>0</v>
      </c>
      <c r="U44" s="85">
        <f>Registro_Datos!V56</f>
        <v>0</v>
      </c>
      <c r="V44" s="85">
        <f>Registro_Datos!W56</f>
        <v>0</v>
      </c>
      <c r="W44" s="85">
        <f>Registro_Datos!X56</f>
        <v>0</v>
      </c>
      <c r="X44" s="86">
        <f>Registro_Datos!Y56</f>
        <v>0</v>
      </c>
      <c r="Y44" s="25" t="str">
        <f>IF(Registro_Datos!$U$3="Esc 1",
    IF((COUNTIFS(E44:W44,1, $E$6:$W$6,"Prioridad 1") + COUNTIFS(E44:W44,1, $E$6:$W$6, "Prioridad 2")/2 + COUNTIFS(E44:W44,1,$E$6:$W$6, "Prioridad 3")/3)&gt;=1,
        "Predio Rechazado",
        "Predio Aprobado"),
    IF(Registro_Datos!$U$3="Esc 2",
        IF((COUNTIFS(E44:W44,1, $E$6:$W$6,"Prioridad 1") + COUNTIFS(E44:W44,1, $E$6:$W$6, "Prioridad 2")/3 + COUNTIFS(E44:W44,1,$E$6:$W$6, "Prioridad 3")/4)&gt;=1,
            "Predio Rechazado",
            "Predio Aprobado")))</f>
        <v>Predio Aprobado</v>
      </c>
    </row>
    <row r="45" spans="1:25" s="5" customFormat="1" ht="24" customHeight="1" x14ac:dyDescent="0.25">
      <c r="A45" s="74" t="str">
        <f>Registro_Datos!B57</f>
        <v>38</v>
      </c>
      <c r="B45" s="30">
        <f>Registro_Datos!C57</f>
        <v>0</v>
      </c>
      <c r="C45" s="58" t="str">
        <f>IF(Registro_Datos!D26&lt;&gt;"",Registro_Datos!D26," ")</f>
        <v xml:space="preserve"> </v>
      </c>
      <c r="D45" s="57" t="str">
        <f>IF(Registro_Datos!E26&lt;&gt;"",Registro_Datos!E26,"")</f>
        <v/>
      </c>
      <c r="E45" s="85">
        <f>Registro_Datos!F57</f>
        <v>0</v>
      </c>
      <c r="F45" s="85">
        <f>Registro_Datos!G57</f>
        <v>0</v>
      </c>
      <c r="G45" s="85">
        <f>Registro_Datos!H57</f>
        <v>0</v>
      </c>
      <c r="H45" s="85">
        <f>Registro_Datos!I57</f>
        <v>0</v>
      </c>
      <c r="I45" s="85">
        <f>Registro_Datos!J57</f>
        <v>0</v>
      </c>
      <c r="J45" s="85">
        <f>Registro_Datos!K57</f>
        <v>0</v>
      </c>
      <c r="K45" s="85">
        <f>Registro_Datos!L57</f>
        <v>0</v>
      </c>
      <c r="L45" s="85">
        <f>Registro_Datos!M57</f>
        <v>0</v>
      </c>
      <c r="M45" s="85">
        <f>Registro_Datos!N57</f>
        <v>0</v>
      </c>
      <c r="N45" s="85">
        <f>Registro_Datos!O57</f>
        <v>0</v>
      </c>
      <c r="O45" s="85">
        <f>Registro_Datos!P57</f>
        <v>0</v>
      </c>
      <c r="P45" s="85">
        <f>Registro_Datos!Q57</f>
        <v>0</v>
      </c>
      <c r="Q45" s="85">
        <f>Registro_Datos!R57</f>
        <v>0</v>
      </c>
      <c r="R45" s="85">
        <f>Registro_Datos!S57</f>
        <v>0</v>
      </c>
      <c r="S45" s="85">
        <f>Registro_Datos!T57</f>
        <v>0</v>
      </c>
      <c r="T45" s="85">
        <f>Registro_Datos!U57</f>
        <v>0</v>
      </c>
      <c r="U45" s="85">
        <f>Registro_Datos!V57</f>
        <v>0</v>
      </c>
      <c r="V45" s="85">
        <f>Registro_Datos!W57</f>
        <v>0</v>
      </c>
      <c r="W45" s="85">
        <f>Registro_Datos!X57</f>
        <v>0</v>
      </c>
      <c r="X45" s="86">
        <f>Registro_Datos!Y57</f>
        <v>0</v>
      </c>
      <c r="Y45" s="25" t="str">
        <f>IF(Registro_Datos!$U$3="Esc 1",
    IF((COUNTIFS(E45:W45,1, $E$6:$W$6,"Prioridad 1") + COUNTIFS(E45:W45,1, $E$6:$W$6, "Prioridad 2")/2 + COUNTIFS(E45:W45,1,$E$6:$W$6, "Prioridad 3")/3)&gt;=1,
        "Predio Rechazado",
        "Predio Aprobado"),
    IF(Registro_Datos!$U$3="Esc 2",
        IF((COUNTIFS(E45:W45,1, $E$6:$W$6,"Prioridad 1") + COUNTIFS(E45:W45,1, $E$6:$W$6, "Prioridad 2")/3 + COUNTIFS(E45:W45,1,$E$6:$W$6, "Prioridad 3")/4)&gt;=1,
            "Predio Rechazado",
            "Predio Aprobado")))</f>
        <v>Predio Aprobado</v>
      </c>
    </row>
    <row r="46" spans="1:25" s="5" customFormat="1" ht="24" customHeight="1" x14ac:dyDescent="0.25">
      <c r="A46" s="74" t="str">
        <f>Registro_Datos!B58</f>
        <v>39</v>
      </c>
      <c r="B46" s="30">
        <f>Registro_Datos!C58</f>
        <v>0</v>
      </c>
      <c r="C46" s="58" t="str">
        <f>IF(Registro_Datos!D27&lt;&gt;"",Registro_Datos!D27," ")</f>
        <v xml:space="preserve"> </v>
      </c>
      <c r="D46" s="57" t="str">
        <f>IF(Registro_Datos!E27&lt;&gt;"",Registro_Datos!E27,"")</f>
        <v/>
      </c>
      <c r="E46" s="85">
        <f>Registro_Datos!F58</f>
        <v>0</v>
      </c>
      <c r="F46" s="85">
        <f>Registro_Datos!G58</f>
        <v>0</v>
      </c>
      <c r="G46" s="85">
        <f>Registro_Datos!H58</f>
        <v>0</v>
      </c>
      <c r="H46" s="85">
        <f>Registro_Datos!I58</f>
        <v>0</v>
      </c>
      <c r="I46" s="85">
        <f>Registro_Datos!J58</f>
        <v>0</v>
      </c>
      <c r="J46" s="85">
        <f>Registro_Datos!K58</f>
        <v>0</v>
      </c>
      <c r="K46" s="85">
        <f>Registro_Datos!L58</f>
        <v>0</v>
      </c>
      <c r="L46" s="85">
        <f>Registro_Datos!M58</f>
        <v>0</v>
      </c>
      <c r="M46" s="85">
        <f>Registro_Datos!N58</f>
        <v>0</v>
      </c>
      <c r="N46" s="85">
        <f>Registro_Datos!O58</f>
        <v>0</v>
      </c>
      <c r="O46" s="85">
        <f>Registro_Datos!P58</f>
        <v>0</v>
      </c>
      <c r="P46" s="85">
        <f>Registro_Datos!Q58</f>
        <v>0</v>
      </c>
      <c r="Q46" s="85">
        <f>Registro_Datos!R58</f>
        <v>0</v>
      </c>
      <c r="R46" s="85">
        <f>Registro_Datos!S58</f>
        <v>0</v>
      </c>
      <c r="S46" s="85">
        <f>Registro_Datos!T58</f>
        <v>0</v>
      </c>
      <c r="T46" s="85">
        <f>Registro_Datos!U58</f>
        <v>0</v>
      </c>
      <c r="U46" s="85">
        <f>Registro_Datos!V58</f>
        <v>0</v>
      </c>
      <c r="V46" s="85">
        <f>Registro_Datos!W58</f>
        <v>0</v>
      </c>
      <c r="W46" s="85">
        <f>Registro_Datos!X58</f>
        <v>0</v>
      </c>
      <c r="X46" s="86">
        <f>Registro_Datos!Y58</f>
        <v>0</v>
      </c>
      <c r="Y46" s="25" t="str">
        <f>IF(Registro_Datos!$U$3="Esc 1",
    IF((COUNTIFS(E46:W46,1, $E$6:$W$6,"Prioridad 1") + COUNTIFS(E46:W46,1, $E$6:$W$6, "Prioridad 2")/2 + COUNTIFS(E46:W46,1,$E$6:$W$6, "Prioridad 3")/3)&gt;=1,
        "Predio Rechazado",
        "Predio Aprobado"),
    IF(Registro_Datos!$U$3="Esc 2",
        IF((COUNTIFS(E46:W46,1, $E$6:$W$6,"Prioridad 1") + COUNTIFS(E46:W46,1, $E$6:$W$6, "Prioridad 2")/3 + COUNTIFS(E46:W46,1,$E$6:$W$6, "Prioridad 3")/4)&gt;=1,
            "Predio Rechazado",
            "Predio Aprobado")))</f>
        <v>Predio Aprobado</v>
      </c>
    </row>
    <row r="47" spans="1:25" s="5" customFormat="1" ht="24" customHeight="1" x14ac:dyDescent="0.25">
      <c r="A47" s="74" t="str">
        <f>Registro_Datos!B59</f>
        <v>40</v>
      </c>
      <c r="B47" s="30">
        <f>Registro_Datos!C59</f>
        <v>0</v>
      </c>
      <c r="C47" s="58" t="str">
        <f>IF(Registro_Datos!D28&lt;&gt;"",Registro_Datos!D28," ")</f>
        <v xml:space="preserve"> </v>
      </c>
      <c r="D47" s="57" t="str">
        <f>IF(Registro_Datos!E28&lt;&gt;"",Registro_Datos!E28,"")</f>
        <v/>
      </c>
      <c r="E47" s="85">
        <f>Registro_Datos!F59</f>
        <v>0</v>
      </c>
      <c r="F47" s="85">
        <f>Registro_Datos!G59</f>
        <v>0</v>
      </c>
      <c r="G47" s="85">
        <f>Registro_Datos!H59</f>
        <v>0</v>
      </c>
      <c r="H47" s="85">
        <f>Registro_Datos!I59</f>
        <v>0</v>
      </c>
      <c r="I47" s="85">
        <f>Registro_Datos!J59</f>
        <v>0</v>
      </c>
      <c r="J47" s="85">
        <f>Registro_Datos!K59</f>
        <v>0</v>
      </c>
      <c r="K47" s="85">
        <f>Registro_Datos!L59</f>
        <v>0</v>
      </c>
      <c r="L47" s="85">
        <f>Registro_Datos!M59</f>
        <v>0</v>
      </c>
      <c r="M47" s="85">
        <f>Registro_Datos!N59</f>
        <v>0</v>
      </c>
      <c r="N47" s="85">
        <f>Registro_Datos!O59</f>
        <v>0</v>
      </c>
      <c r="O47" s="85">
        <f>Registro_Datos!P59</f>
        <v>0</v>
      </c>
      <c r="P47" s="85">
        <f>Registro_Datos!Q59</f>
        <v>0</v>
      </c>
      <c r="Q47" s="85">
        <f>Registro_Datos!R59</f>
        <v>0</v>
      </c>
      <c r="R47" s="85">
        <f>Registro_Datos!S59</f>
        <v>0</v>
      </c>
      <c r="S47" s="85">
        <f>Registro_Datos!T59</f>
        <v>0</v>
      </c>
      <c r="T47" s="85">
        <f>Registro_Datos!U59</f>
        <v>0</v>
      </c>
      <c r="U47" s="85">
        <f>Registro_Datos!V59</f>
        <v>0</v>
      </c>
      <c r="V47" s="85">
        <f>Registro_Datos!W59</f>
        <v>0</v>
      </c>
      <c r="W47" s="85">
        <f>Registro_Datos!X59</f>
        <v>0</v>
      </c>
      <c r="X47" s="86">
        <f>Registro_Datos!Y59</f>
        <v>0</v>
      </c>
      <c r="Y47" s="25" t="str">
        <f>IF(Registro_Datos!$U$3="Esc 1",
    IF((COUNTIFS(E47:W47,1, $E$6:$W$6,"Prioridad 1") + COUNTIFS(E47:W47,1, $E$6:$W$6, "Prioridad 2")/2 + COUNTIFS(E47:W47,1,$E$6:$W$6, "Prioridad 3")/3)&gt;=1,
        "Predio Rechazado",
        "Predio Aprobado"),
    IF(Registro_Datos!$U$3="Esc 2",
        IF((COUNTIFS(E47:W47,1, $E$6:$W$6,"Prioridad 1") + COUNTIFS(E47:W47,1, $E$6:$W$6, "Prioridad 2")/3 + COUNTIFS(E47:W47,1,$E$6:$W$6, "Prioridad 3")/4)&gt;=1,
            "Predio Rechazado",
            "Predio Aprobado")))</f>
        <v>Predio Aprobado</v>
      </c>
    </row>
    <row r="48" spans="1:25" s="5" customFormat="1" ht="24" customHeight="1" x14ac:dyDescent="0.25">
      <c r="A48" s="74" t="str">
        <f>Registro_Datos!B60</f>
        <v>41</v>
      </c>
      <c r="B48" s="30">
        <f>Registro_Datos!C60</f>
        <v>0</v>
      </c>
      <c r="C48" s="58" t="str">
        <f>IF(Registro_Datos!D29&lt;&gt;"",Registro_Datos!D29," ")</f>
        <v xml:space="preserve"> </v>
      </c>
      <c r="D48" s="57" t="str">
        <f>IF(Registro_Datos!E29&lt;&gt;"",Registro_Datos!E29,"")</f>
        <v/>
      </c>
      <c r="E48" s="85">
        <f>Registro_Datos!F60</f>
        <v>0</v>
      </c>
      <c r="F48" s="85">
        <f>Registro_Datos!G60</f>
        <v>0</v>
      </c>
      <c r="G48" s="85">
        <f>Registro_Datos!H60</f>
        <v>0</v>
      </c>
      <c r="H48" s="85">
        <f>Registro_Datos!I60</f>
        <v>0</v>
      </c>
      <c r="I48" s="85">
        <f>Registro_Datos!J60</f>
        <v>0</v>
      </c>
      <c r="J48" s="85">
        <f>Registro_Datos!K60</f>
        <v>0</v>
      </c>
      <c r="K48" s="85">
        <f>Registro_Datos!L60</f>
        <v>0</v>
      </c>
      <c r="L48" s="85">
        <f>Registro_Datos!M60</f>
        <v>0</v>
      </c>
      <c r="M48" s="85">
        <f>Registro_Datos!N60</f>
        <v>0</v>
      </c>
      <c r="N48" s="85">
        <f>Registro_Datos!O60</f>
        <v>0</v>
      </c>
      <c r="O48" s="85">
        <f>Registro_Datos!P60</f>
        <v>0</v>
      </c>
      <c r="P48" s="85">
        <f>Registro_Datos!Q60</f>
        <v>0</v>
      </c>
      <c r="Q48" s="85">
        <f>Registro_Datos!R60</f>
        <v>0</v>
      </c>
      <c r="R48" s="85">
        <f>Registro_Datos!S60</f>
        <v>0</v>
      </c>
      <c r="S48" s="85">
        <f>Registro_Datos!T60</f>
        <v>0</v>
      </c>
      <c r="T48" s="85">
        <f>Registro_Datos!U60</f>
        <v>0</v>
      </c>
      <c r="U48" s="85">
        <f>Registro_Datos!V60</f>
        <v>0</v>
      </c>
      <c r="V48" s="85">
        <f>Registro_Datos!W60</f>
        <v>0</v>
      </c>
      <c r="W48" s="85">
        <f>Registro_Datos!X60</f>
        <v>0</v>
      </c>
      <c r="X48" s="86">
        <f>Registro_Datos!Y60</f>
        <v>0</v>
      </c>
      <c r="Y48" s="25" t="str">
        <f>IF(Registro_Datos!$U$3="Esc 1",
    IF((COUNTIFS(E48:W48,1, $E$6:$W$6,"Prioridad 1") + COUNTIFS(E48:W48,1, $E$6:$W$6, "Prioridad 2")/2 + COUNTIFS(E48:W48,1,$E$6:$W$6, "Prioridad 3")/3)&gt;=1,
        "Predio Rechazado",
        "Predio Aprobado"),
    IF(Registro_Datos!$U$3="Esc 2",
        IF((COUNTIFS(E48:W48,1, $E$6:$W$6,"Prioridad 1") + COUNTIFS(E48:W48,1, $E$6:$W$6, "Prioridad 2")/3 + COUNTIFS(E48:W48,1,$E$6:$W$6, "Prioridad 3")/4)&gt;=1,
            "Predio Rechazado",
            "Predio Aprobado")))</f>
        <v>Predio Aprobado</v>
      </c>
    </row>
    <row r="49" spans="1:25" s="5" customFormat="1" ht="24" customHeight="1" x14ac:dyDescent="0.25">
      <c r="A49" s="74" t="str">
        <f>Registro_Datos!B61</f>
        <v>42</v>
      </c>
      <c r="B49" s="30">
        <f>Registro_Datos!C61</f>
        <v>0</v>
      </c>
      <c r="C49" s="58" t="str">
        <f>IF(Registro_Datos!D30&lt;&gt;"",Registro_Datos!D30," ")</f>
        <v xml:space="preserve"> </v>
      </c>
      <c r="D49" s="57" t="str">
        <f>IF(Registro_Datos!E30&lt;&gt;"",Registro_Datos!E30,"")</f>
        <v/>
      </c>
      <c r="E49" s="85">
        <f>Registro_Datos!F61</f>
        <v>0</v>
      </c>
      <c r="F49" s="85">
        <f>Registro_Datos!G61</f>
        <v>0</v>
      </c>
      <c r="G49" s="85">
        <f>Registro_Datos!H61</f>
        <v>0</v>
      </c>
      <c r="H49" s="85">
        <f>Registro_Datos!I61</f>
        <v>0</v>
      </c>
      <c r="I49" s="85">
        <f>Registro_Datos!J61</f>
        <v>0</v>
      </c>
      <c r="J49" s="85">
        <f>Registro_Datos!K61</f>
        <v>0</v>
      </c>
      <c r="K49" s="85">
        <f>Registro_Datos!L61</f>
        <v>0</v>
      </c>
      <c r="L49" s="85">
        <f>Registro_Datos!M61</f>
        <v>0</v>
      </c>
      <c r="M49" s="85">
        <f>Registro_Datos!N61</f>
        <v>0</v>
      </c>
      <c r="N49" s="85">
        <f>Registro_Datos!O61</f>
        <v>0</v>
      </c>
      <c r="O49" s="85">
        <f>Registro_Datos!P61</f>
        <v>0</v>
      </c>
      <c r="P49" s="85">
        <f>Registro_Datos!Q61</f>
        <v>0</v>
      </c>
      <c r="Q49" s="85">
        <f>Registro_Datos!R61</f>
        <v>0</v>
      </c>
      <c r="R49" s="85">
        <f>Registro_Datos!S61</f>
        <v>0</v>
      </c>
      <c r="S49" s="85">
        <f>Registro_Datos!T61</f>
        <v>0</v>
      </c>
      <c r="T49" s="85">
        <f>Registro_Datos!U61</f>
        <v>0</v>
      </c>
      <c r="U49" s="85">
        <f>Registro_Datos!V61</f>
        <v>0</v>
      </c>
      <c r="V49" s="85">
        <f>Registro_Datos!W61</f>
        <v>0</v>
      </c>
      <c r="W49" s="85">
        <f>Registro_Datos!X61</f>
        <v>0</v>
      </c>
      <c r="X49" s="86">
        <f>Registro_Datos!Y61</f>
        <v>0</v>
      </c>
      <c r="Y49" s="25" t="str">
        <f>IF(Registro_Datos!$U$3="Esc 1",
    IF((COUNTIFS(E49:W49,1, $E$6:$W$6,"Prioridad 1") + COUNTIFS(E49:W49,1, $E$6:$W$6, "Prioridad 2")/2 + COUNTIFS(E49:W49,1,$E$6:$W$6, "Prioridad 3")/3)&gt;=1,
        "Predio Rechazado",
        "Predio Aprobado"),
    IF(Registro_Datos!$U$3="Esc 2",
        IF((COUNTIFS(E49:W49,1, $E$6:$W$6,"Prioridad 1") + COUNTIFS(E49:W49,1, $E$6:$W$6, "Prioridad 2")/3 + COUNTIFS(E49:W49,1,$E$6:$W$6, "Prioridad 3")/4)&gt;=1,
            "Predio Rechazado",
            "Predio Aprobado")))</f>
        <v>Predio Aprobado</v>
      </c>
    </row>
    <row r="50" spans="1:25" s="5" customFormat="1" ht="24" customHeight="1" x14ac:dyDescent="0.25">
      <c r="A50" s="74" t="str">
        <f>Registro_Datos!B62</f>
        <v>43</v>
      </c>
      <c r="B50" s="30">
        <f>Registro_Datos!C62</f>
        <v>0</v>
      </c>
      <c r="C50" s="58" t="str">
        <f>IF(Registro_Datos!D31&lt;&gt;"",Registro_Datos!D31," ")</f>
        <v xml:space="preserve"> </v>
      </c>
      <c r="D50" s="57" t="str">
        <f>IF(Registro_Datos!E31&lt;&gt;"",Registro_Datos!E31,"")</f>
        <v/>
      </c>
      <c r="E50" s="85">
        <f>Registro_Datos!F62</f>
        <v>0</v>
      </c>
      <c r="F50" s="85">
        <f>Registro_Datos!G62</f>
        <v>0</v>
      </c>
      <c r="G50" s="85">
        <f>Registro_Datos!H62</f>
        <v>0</v>
      </c>
      <c r="H50" s="85">
        <f>Registro_Datos!I62</f>
        <v>0</v>
      </c>
      <c r="I50" s="85">
        <f>Registro_Datos!J62</f>
        <v>0</v>
      </c>
      <c r="J50" s="85">
        <f>Registro_Datos!K62</f>
        <v>0</v>
      </c>
      <c r="K50" s="85">
        <f>Registro_Datos!L62</f>
        <v>0</v>
      </c>
      <c r="L50" s="85">
        <f>Registro_Datos!M62</f>
        <v>0</v>
      </c>
      <c r="M50" s="85">
        <f>Registro_Datos!N62</f>
        <v>0</v>
      </c>
      <c r="N50" s="85">
        <f>Registro_Datos!O62</f>
        <v>0</v>
      </c>
      <c r="O50" s="85">
        <f>Registro_Datos!P62</f>
        <v>0</v>
      </c>
      <c r="P50" s="85">
        <f>Registro_Datos!Q62</f>
        <v>0</v>
      </c>
      <c r="Q50" s="85">
        <f>Registro_Datos!R62</f>
        <v>0</v>
      </c>
      <c r="R50" s="85">
        <f>Registro_Datos!S62</f>
        <v>0</v>
      </c>
      <c r="S50" s="85">
        <f>Registro_Datos!T62</f>
        <v>0</v>
      </c>
      <c r="T50" s="85">
        <f>Registro_Datos!U62</f>
        <v>0</v>
      </c>
      <c r="U50" s="85">
        <f>Registro_Datos!V62</f>
        <v>0</v>
      </c>
      <c r="V50" s="85">
        <f>Registro_Datos!W62</f>
        <v>0</v>
      </c>
      <c r="W50" s="85">
        <f>Registro_Datos!X62</f>
        <v>0</v>
      </c>
      <c r="X50" s="86">
        <f>Registro_Datos!Y62</f>
        <v>0</v>
      </c>
      <c r="Y50" s="25" t="str">
        <f>IF(Registro_Datos!$U$3="Esc 1",
    IF((COUNTIFS(E50:W50,1, $E$6:$W$6,"Prioridad 1") + COUNTIFS(E50:W50,1, $E$6:$W$6, "Prioridad 2")/2 + COUNTIFS(E50:W50,1,$E$6:$W$6, "Prioridad 3")/3)&gt;=1,
        "Predio Rechazado",
        "Predio Aprobado"),
    IF(Registro_Datos!$U$3="Esc 2",
        IF((COUNTIFS(E50:W50,1, $E$6:$W$6,"Prioridad 1") + COUNTIFS(E50:W50,1, $E$6:$W$6, "Prioridad 2")/3 + COUNTIFS(E50:W50,1,$E$6:$W$6, "Prioridad 3")/4)&gt;=1,
            "Predio Rechazado",
            "Predio Aprobado")))</f>
        <v>Predio Aprobado</v>
      </c>
    </row>
    <row r="51" spans="1:25" s="5" customFormat="1" ht="24" customHeight="1" x14ac:dyDescent="0.25">
      <c r="A51" s="74" t="str">
        <f>Registro_Datos!B63</f>
        <v>44</v>
      </c>
      <c r="B51" s="30">
        <f>Registro_Datos!C63</f>
        <v>0</v>
      </c>
      <c r="C51" s="58" t="str">
        <f>IF(Registro_Datos!D32&lt;&gt;"",Registro_Datos!D32," ")</f>
        <v xml:space="preserve"> </v>
      </c>
      <c r="D51" s="57" t="str">
        <f>IF(Registro_Datos!E32&lt;&gt;"",Registro_Datos!E32,"")</f>
        <v/>
      </c>
      <c r="E51" s="85">
        <f>Registro_Datos!F63</f>
        <v>0</v>
      </c>
      <c r="F51" s="85">
        <f>Registro_Datos!G63</f>
        <v>0</v>
      </c>
      <c r="G51" s="85">
        <f>Registro_Datos!H63</f>
        <v>0</v>
      </c>
      <c r="H51" s="85">
        <f>Registro_Datos!I63</f>
        <v>0</v>
      </c>
      <c r="I51" s="85">
        <f>Registro_Datos!J63</f>
        <v>0</v>
      </c>
      <c r="J51" s="85">
        <f>Registro_Datos!K63</f>
        <v>0</v>
      </c>
      <c r="K51" s="85">
        <f>Registro_Datos!L63</f>
        <v>0</v>
      </c>
      <c r="L51" s="85">
        <f>Registro_Datos!M63</f>
        <v>0</v>
      </c>
      <c r="M51" s="85">
        <f>Registro_Datos!N63</f>
        <v>0</v>
      </c>
      <c r="N51" s="85">
        <f>Registro_Datos!O63</f>
        <v>0</v>
      </c>
      <c r="O51" s="85">
        <f>Registro_Datos!P63</f>
        <v>0</v>
      </c>
      <c r="P51" s="85">
        <f>Registro_Datos!Q63</f>
        <v>0</v>
      </c>
      <c r="Q51" s="85">
        <f>Registro_Datos!R63</f>
        <v>0</v>
      </c>
      <c r="R51" s="85">
        <f>Registro_Datos!S63</f>
        <v>0</v>
      </c>
      <c r="S51" s="85">
        <f>Registro_Datos!T63</f>
        <v>0</v>
      </c>
      <c r="T51" s="85">
        <f>Registro_Datos!U63</f>
        <v>0</v>
      </c>
      <c r="U51" s="85">
        <f>Registro_Datos!V63</f>
        <v>0</v>
      </c>
      <c r="V51" s="85">
        <f>Registro_Datos!W63</f>
        <v>0</v>
      </c>
      <c r="W51" s="85">
        <f>Registro_Datos!X63</f>
        <v>0</v>
      </c>
      <c r="X51" s="86">
        <f>Registro_Datos!Y63</f>
        <v>0</v>
      </c>
      <c r="Y51" s="25" t="str">
        <f>IF(Registro_Datos!$U$3="Esc 1",
    IF((COUNTIFS(E51:W51,1, $E$6:$W$6,"Prioridad 1") + COUNTIFS(E51:W51,1, $E$6:$W$6, "Prioridad 2")/2 + COUNTIFS(E51:W51,1,$E$6:$W$6, "Prioridad 3")/3)&gt;=1,
        "Predio Rechazado",
        "Predio Aprobado"),
    IF(Registro_Datos!$U$3="Esc 2",
        IF((COUNTIFS(E51:W51,1, $E$6:$W$6,"Prioridad 1") + COUNTIFS(E51:W51,1, $E$6:$W$6, "Prioridad 2")/3 + COUNTIFS(E51:W51,1,$E$6:$W$6, "Prioridad 3")/4)&gt;=1,
            "Predio Rechazado",
            "Predio Aprobado")))</f>
        <v>Predio Aprobado</v>
      </c>
    </row>
    <row r="52" spans="1:25" s="5" customFormat="1" ht="24" customHeight="1" x14ac:dyDescent="0.25">
      <c r="A52" s="74" t="str">
        <f>Registro_Datos!B64</f>
        <v>45</v>
      </c>
      <c r="B52" s="30">
        <f>Registro_Datos!C64</f>
        <v>0</v>
      </c>
      <c r="C52" s="58" t="str">
        <f>IF(Registro_Datos!D33&lt;&gt;"",Registro_Datos!D33," ")</f>
        <v xml:space="preserve"> </v>
      </c>
      <c r="D52" s="57" t="str">
        <f>IF(Registro_Datos!E33&lt;&gt;"",Registro_Datos!E33,"")</f>
        <v/>
      </c>
      <c r="E52" s="85">
        <f>Registro_Datos!F64</f>
        <v>0</v>
      </c>
      <c r="F52" s="85">
        <f>Registro_Datos!G64</f>
        <v>0</v>
      </c>
      <c r="G52" s="85">
        <f>Registro_Datos!H64</f>
        <v>0</v>
      </c>
      <c r="H52" s="85">
        <f>Registro_Datos!I64</f>
        <v>0</v>
      </c>
      <c r="I52" s="85">
        <f>Registro_Datos!J64</f>
        <v>0</v>
      </c>
      <c r="J52" s="85">
        <f>Registro_Datos!K64</f>
        <v>0</v>
      </c>
      <c r="K52" s="85">
        <f>Registro_Datos!L64</f>
        <v>0</v>
      </c>
      <c r="L52" s="85">
        <f>Registro_Datos!M64</f>
        <v>0</v>
      </c>
      <c r="M52" s="85">
        <f>Registro_Datos!N64</f>
        <v>0</v>
      </c>
      <c r="N52" s="85">
        <f>Registro_Datos!O64</f>
        <v>0</v>
      </c>
      <c r="O52" s="85">
        <f>Registro_Datos!P64</f>
        <v>0</v>
      </c>
      <c r="P52" s="85">
        <f>Registro_Datos!Q64</f>
        <v>0</v>
      </c>
      <c r="Q52" s="85">
        <f>Registro_Datos!R64</f>
        <v>0</v>
      </c>
      <c r="R52" s="85">
        <f>Registro_Datos!S64</f>
        <v>0</v>
      </c>
      <c r="S52" s="85">
        <f>Registro_Datos!T64</f>
        <v>0</v>
      </c>
      <c r="T52" s="85">
        <f>Registro_Datos!U64</f>
        <v>0</v>
      </c>
      <c r="U52" s="85">
        <f>Registro_Datos!V64</f>
        <v>0</v>
      </c>
      <c r="V52" s="85">
        <f>Registro_Datos!W64</f>
        <v>0</v>
      </c>
      <c r="W52" s="85">
        <f>Registro_Datos!X64</f>
        <v>0</v>
      </c>
      <c r="X52" s="86">
        <f>Registro_Datos!Y64</f>
        <v>0</v>
      </c>
      <c r="Y52" s="25" t="str">
        <f>IF(Registro_Datos!$U$3="Esc 1",
    IF((COUNTIFS(E52:W52,1, $E$6:$W$6,"Prioridad 1") + COUNTIFS(E52:W52,1, $E$6:$W$6, "Prioridad 2")/2 + COUNTIFS(E52:W52,1,$E$6:$W$6, "Prioridad 3")/3)&gt;=1,
        "Predio Rechazado",
        "Predio Aprobado"),
    IF(Registro_Datos!$U$3="Esc 2",
        IF((COUNTIFS(E52:W52,1, $E$6:$W$6,"Prioridad 1") + COUNTIFS(E52:W52,1, $E$6:$W$6, "Prioridad 2")/3 + COUNTIFS(E52:W52,1,$E$6:$W$6, "Prioridad 3")/4)&gt;=1,
            "Predio Rechazado",
            "Predio Aprobado")))</f>
        <v>Predio Aprobado</v>
      </c>
    </row>
    <row r="53" spans="1:25" s="5" customFormat="1" ht="24" customHeight="1" x14ac:dyDescent="0.25">
      <c r="A53" s="74" t="str">
        <f>Registro_Datos!B65</f>
        <v>46</v>
      </c>
      <c r="B53" s="30">
        <f>Registro_Datos!C65</f>
        <v>0</v>
      </c>
      <c r="C53" s="58" t="str">
        <f>IF(Registro_Datos!D34&lt;&gt;"",Registro_Datos!D34," ")</f>
        <v xml:space="preserve"> </v>
      </c>
      <c r="D53" s="57" t="str">
        <f>IF(Registro_Datos!E34&lt;&gt;"",Registro_Datos!E34,"")</f>
        <v/>
      </c>
      <c r="E53" s="85">
        <f>Registro_Datos!F65</f>
        <v>0</v>
      </c>
      <c r="F53" s="85">
        <f>Registro_Datos!G65</f>
        <v>0</v>
      </c>
      <c r="G53" s="85">
        <f>Registro_Datos!H65</f>
        <v>0</v>
      </c>
      <c r="H53" s="85">
        <f>Registro_Datos!I65</f>
        <v>0</v>
      </c>
      <c r="I53" s="85">
        <f>Registro_Datos!J65</f>
        <v>0</v>
      </c>
      <c r="J53" s="85">
        <f>Registro_Datos!K65</f>
        <v>0</v>
      </c>
      <c r="K53" s="85">
        <f>Registro_Datos!L65</f>
        <v>0</v>
      </c>
      <c r="L53" s="85">
        <f>Registro_Datos!M65</f>
        <v>0</v>
      </c>
      <c r="M53" s="85">
        <f>Registro_Datos!N65</f>
        <v>0</v>
      </c>
      <c r="N53" s="85">
        <f>Registro_Datos!O65</f>
        <v>0</v>
      </c>
      <c r="O53" s="85">
        <f>Registro_Datos!P65</f>
        <v>0</v>
      </c>
      <c r="P53" s="85">
        <f>Registro_Datos!Q65</f>
        <v>0</v>
      </c>
      <c r="Q53" s="85">
        <f>Registro_Datos!R65</f>
        <v>0</v>
      </c>
      <c r="R53" s="85">
        <f>Registro_Datos!S65</f>
        <v>0</v>
      </c>
      <c r="S53" s="85">
        <f>Registro_Datos!T65</f>
        <v>0</v>
      </c>
      <c r="T53" s="85">
        <f>Registro_Datos!U65</f>
        <v>0</v>
      </c>
      <c r="U53" s="85">
        <f>Registro_Datos!V65</f>
        <v>0</v>
      </c>
      <c r="V53" s="85">
        <f>Registro_Datos!W65</f>
        <v>0</v>
      </c>
      <c r="W53" s="85">
        <f>Registro_Datos!X65</f>
        <v>0</v>
      </c>
      <c r="X53" s="86">
        <f>Registro_Datos!Y65</f>
        <v>0</v>
      </c>
      <c r="Y53" s="25" t="str">
        <f>IF(Registro_Datos!$U$3="Esc 1",
    IF((COUNTIFS(E53:W53,1, $E$6:$W$6,"Prioridad 1") + COUNTIFS(E53:W53,1, $E$6:$W$6, "Prioridad 2")/2 + COUNTIFS(E53:W53,1,$E$6:$W$6, "Prioridad 3")/3)&gt;=1,
        "Predio Rechazado",
        "Predio Aprobado"),
    IF(Registro_Datos!$U$3="Esc 2",
        IF((COUNTIFS(E53:W53,1, $E$6:$W$6,"Prioridad 1") + COUNTIFS(E53:W53,1, $E$6:$W$6, "Prioridad 2")/3 + COUNTIFS(E53:W53,1,$E$6:$W$6, "Prioridad 3")/4)&gt;=1,
            "Predio Rechazado",
            "Predio Aprobado")))</f>
        <v>Predio Aprobado</v>
      </c>
    </row>
    <row r="54" spans="1:25" s="5" customFormat="1" ht="24" customHeight="1" x14ac:dyDescent="0.25">
      <c r="A54" s="74" t="str">
        <f>Registro_Datos!B66</f>
        <v>47</v>
      </c>
      <c r="B54" s="30">
        <f>Registro_Datos!C66</f>
        <v>0</v>
      </c>
      <c r="C54" s="58" t="str">
        <f>IF(Registro_Datos!D35&lt;&gt;"",Registro_Datos!D35," ")</f>
        <v xml:space="preserve"> </v>
      </c>
      <c r="D54" s="57" t="str">
        <f>IF(Registro_Datos!E35&lt;&gt;"",Registro_Datos!E35,"")</f>
        <v/>
      </c>
      <c r="E54" s="85">
        <f>Registro_Datos!F66</f>
        <v>0</v>
      </c>
      <c r="F54" s="85">
        <f>Registro_Datos!G66</f>
        <v>0</v>
      </c>
      <c r="G54" s="85">
        <f>Registro_Datos!H66</f>
        <v>0</v>
      </c>
      <c r="H54" s="85">
        <f>Registro_Datos!I66</f>
        <v>0</v>
      </c>
      <c r="I54" s="85">
        <f>Registro_Datos!J66</f>
        <v>0</v>
      </c>
      <c r="J54" s="85">
        <f>Registro_Datos!K66</f>
        <v>0</v>
      </c>
      <c r="K54" s="85">
        <f>Registro_Datos!L66</f>
        <v>0</v>
      </c>
      <c r="L54" s="85">
        <f>Registro_Datos!M66</f>
        <v>0</v>
      </c>
      <c r="M54" s="85">
        <f>Registro_Datos!N66</f>
        <v>0</v>
      </c>
      <c r="N54" s="85">
        <f>Registro_Datos!O66</f>
        <v>0</v>
      </c>
      <c r="O54" s="85">
        <f>Registro_Datos!P66</f>
        <v>0</v>
      </c>
      <c r="P54" s="85">
        <f>Registro_Datos!Q66</f>
        <v>0</v>
      </c>
      <c r="Q54" s="85">
        <f>Registro_Datos!R66</f>
        <v>0</v>
      </c>
      <c r="R54" s="85">
        <f>Registro_Datos!S66</f>
        <v>0</v>
      </c>
      <c r="S54" s="85">
        <f>Registro_Datos!T66</f>
        <v>0</v>
      </c>
      <c r="T54" s="85">
        <f>Registro_Datos!U66</f>
        <v>0</v>
      </c>
      <c r="U54" s="85">
        <f>Registro_Datos!V66</f>
        <v>0</v>
      </c>
      <c r="V54" s="85">
        <f>Registro_Datos!W66</f>
        <v>0</v>
      </c>
      <c r="W54" s="85">
        <f>Registro_Datos!X66</f>
        <v>0</v>
      </c>
      <c r="X54" s="86">
        <f>Registro_Datos!Y66</f>
        <v>0</v>
      </c>
      <c r="Y54" s="25" t="str">
        <f>IF(Registro_Datos!$U$3="Esc 1",
    IF((COUNTIFS(E54:W54,1, $E$6:$W$6,"Prioridad 1") + COUNTIFS(E54:W54,1, $E$6:$W$6, "Prioridad 2")/2 + COUNTIFS(E54:W54,1,$E$6:$W$6, "Prioridad 3")/3)&gt;=1,
        "Predio Rechazado",
        "Predio Aprobado"),
    IF(Registro_Datos!$U$3="Esc 2",
        IF((COUNTIFS(E54:W54,1, $E$6:$W$6,"Prioridad 1") + COUNTIFS(E54:W54,1, $E$6:$W$6, "Prioridad 2")/3 + COUNTIFS(E54:W54,1,$E$6:$W$6, "Prioridad 3")/4)&gt;=1,
            "Predio Rechazado",
            "Predio Aprobado")))</f>
        <v>Predio Aprobado</v>
      </c>
    </row>
    <row r="55" spans="1:25" s="5" customFormat="1" ht="24" customHeight="1" x14ac:dyDescent="0.25">
      <c r="A55" s="74" t="str">
        <f>Registro_Datos!B67</f>
        <v>48</v>
      </c>
      <c r="B55" s="30">
        <f>Registro_Datos!C67</f>
        <v>0</v>
      </c>
      <c r="C55" s="58" t="str">
        <f>IF(Registro_Datos!D36&lt;&gt;"",Registro_Datos!D36," ")</f>
        <v xml:space="preserve"> </v>
      </c>
      <c r="D55" s="57" t="str">
        <f>IF(Registro_Datos!E36&lt;&gt;"",Registro_Datos!E36,"")</f>
        <v/>
      </c>
      <c r="E55" s="85">
        <f>Registro_Datos!F67</f>
        <v>0</v>
      </c>
      <c r="F55" s="85">
        <f>Registro_Datos!G67</f>
        <v>0</v>
      </c>
      <c r="G55" s="85">
        <f>Registro_Datos!H67</f>
        <v>0</v>
      </c>
      <c r="H55" s="85">
        <f>Registro_Datos!I67</f>
        <v>0</v>
      </c>
      <c r="I55" s="85">
        <f>Registro_Datos!J67</f>
        <v>0</v>
      </c>
      <c r="J55" s="85">
        <f>Registro_Datos!K67</f>
        <v>0</v>
      </c>
      <c r="K55" s="85">
        <f>Registro_Datos!L67</f>
        <v>0</v>
      </c>
      <c r="L55" s="85">
        <f>Registro_Datos!M67</f>
        <v>0</v>
      </c>
      <c r="M55" s="85">
        <f>Registro_Datos!N67</f>
        <v>0</v>
      </c>
      <c r="N55" s="85">
        <f>Registro_Datos!O67</f>
        <v>0</v>
      </c>
      <c r="O55" s="85">
        <f>Registro_Datos!P67</f>
        <v>0</v>
      </c>
      <c r="P55" s="85">
        <f>Registro_Datos!Q67</f>
        <v>0</v>
      </c>
      <c r="Q55" s="85">
        <f>Registro_Datos!R67</f>
        <v>0</v>
      </c>
      <c r="R55" s="85">
        <f>Registro_Datos!S67</f>
        <v>0</v>
      </c>
      <c r="S55" s="85">
        <f>Registro_Datos!T67</f>
        <v>0</v>
      </c>
      <c r="T55" s="85">
        <f>Registro_Datos!U67</f>
        <v>0</v>
      </c>
      <c r="U55" s="85">
        <f>Registro_Datos!V67</f>
        <v>0</v>
      </c>
      <c r="V55" s="85">
        <f>Registro_Datos!W67</f>
        <v>0</v>
      </c>
      <c r="W55" s="85">
        <f>Registro_Datos!X67</f>
        <v>0</v>
      </c>
      <c r="X55" s="86">
        <f>Registro_Datos!Y67</f>
        <v>0</v>
      </c>
      <c r="Y55" s="25" t="str">
        <f>IF(Registro_Datos!$U$3="Esc 1",
    IF((COUNTIFS(E55:W55,1, $E$6:$W$6,"Prioridad 1") + COUNTIFS(E55:W55,1, $E$6:$W$6, "Prioridad 2")/2 + COUNTIFS(E55:W55,1,$E$6:$W$6, "Prioridad 3")/3)&gt;=1,
        "Predio Rechazado",
        "Predio Aprobado"),
    IF(Registro_Datos!$U$3="Esc 2",
        IF((COUNTIFS(E55:W55,1, $E$6:$W$6,"Prioridad 1") + COUNTIFS(E55:W55,1, $E$6:$W$6, "Prioridad 2")/3 + COUNTIFS(E55:W55,1,$E$6:$W$6, "Prioridad 3")/4)&gt;=1,
            "Predio Rechazado",
            "Predio Aprobado")))</f>
        <v>Predio Aprobado</v>
      </c>
    </row>
    <row r="56" spans="1:25" s="5" customFormat="1" ht="24" customHeight="1" x14ac:dyDescent="0.25">
      <c r="A56" s="74" t="str">
        <f>Registro_Datos!B68</f>
        <v>49</v>
      </c>
      <c r="B56" s="30">
        <f>Registro_Datos!C68</f>
        <v>0</v>
      </c>
      <c r="C56" s="58" t="str">
        <f>IF(Registro_Datos!D37&lt;&gt;"",Registro_Datos!D37," ")</f>
        <v xml:space="preserve"> </v>
      </c>
      <c r="D56" s="57" t="str">
        <f>IF(Registro_Datos!E37&lt;&gt;"",Registro_Datos!E37,"")</f>
        <v/>
      </c>
      <c r="E56" s="85">
        <f>Registro_Datos!F68</f>
        <v>0</v>
      </c>
      <c r="F56" s="85">
        <f>Registro_Datos!G68</f>
        <v>0</v>
      </c>
      <c r="G56" s="85">
        <f>Registro_Datos!H68</f>
        <v>0</v>
      </c>
      <c r="H56" s="85">
        <f>Registro_Datos!I68</f>
        <v>0</v>
      </c>
      <c r="I56" s="85">
        <f>Registro_Datos!J68</f>
        <v>0</v>
      </c>
      <c r="J56" s="85">
        <f>Registro_Datos!K68</f>
        <v>0</v>
      </c>
      <c r="K56" s="85">
        <f>Registro_Datos!L68</f>
        <v>0</v>
      </c>
      <c r="L56" s="85">
        <f>Registro_Datos!M68</f>
        <v>0</v>
      </c>
      <c r="M56" s="85">
        <f>Registro_Datos!N68</f>
        <v>0</v>
      </c>
      <c r="N56" s="85">
        <f>Registro_Datos!O68</f>
        <v>0</v>
      </c>
      <c r="O56" s="85">
        <f>Registro_Datos!P68</f>
        <v>0</v>
      </c>
      <c r="P56" s="85">
        <f>Registro_Datos!Q68</f>
        <v>0</v>
      </c>
      <c r="Q56" s="85">
        <f>Registro_Datos!R68</f>
        <v>0</v>
      </c>
      <c r="R56" s="85">
        <f>Registro_Datos!S68</f>
        <v>0</v>
      </c>
      <c r="S56" s="85">
        <f>Registro_Datos!T68</f>
        <v>0</v>
      </c>
      <c r="T56" s="85">
        <f>Registro_Datos!U68</f>
        <v>0</v>
      </c>
      <c r="U56" s="85">
        <f>Registro_Datos!V68</f>
        <v>0</v>
      </c>
      <c r="V56" s="85">
        <f>Registro_Datos!W68</f>
        <v>0</v>
      </c>
      <c r="W56" s="85">
        <f>Registro_Datos!X68</f>
        <v>0</v>
      </c>
      <c r="X56" s="86">
        <f>Registro_Datos!Y68</f>
        <v>0</v>
      </c>
      <c r="Y56" s="25" t="str">
        <f>IF(Registro_Datos!$U$3="Esc 1",
    IF((COUNTIFS(E56:W56,1, $E$6:$W$6,"Prioridad 1") + COUNTIFS(E56:W56,1, $E$6:$W$6, "Prioridad 2")/2 + COUNTIFS(E56:W56,1,$E$6:$W$6, "Prioridad 3")/3)&gt;=1,
        "Predio Rechazado",
        "Predio Aprobado"),
    IF(Registro_Datos!$U$3="Esc 2",
        IF((COUNTIFS(E56:W56,1, $E$6:$W$6,"Prioridad 1") + COUNTIFS(E56:W56,1, $E$6:$W$6, "Prioridad 2")/3 + COUNTIFS(E56:W56,1,$E$6:$W$6, "Prioridad 3")/4)&gt;=1,
            "Predio Rechazado",
            "Predio Aprobado")))</f>
        <v>Predio Aprobado</v>
      </c>
    </row>
    <row r="57" spans="1:25" s="5" customFormat="1" ht="24" customHeight="1" x14ac:dyDescent="0.25">
      <c r="A57" s="74" t="str">
        <f>Registro_Datos!B69</f>
        <v>50</v>
      </c>
      <c r="B57" s="30">
        <f>Registro_Datos!C69</f>
        <v>0</v>
      </c>
      <c r="C57" s="58" t="str">
        <f>IF(Registro_Datos!D38&lt;&gt;"",Registro_Datos!D38," ")</f>
        <v xml:space="preserve"> </v>
      </c>
      <c r="D57" s="57" t="str">
        <f>IF(Registro_Datos!E38&lt;&gt;"",Registro_Datos!E38,"")</f>
        <v/>
      </c>
      <c r="E57" s="85">
        <f>Registro_Datos!F69</f>
        <v>0</v>
      </c>
      <c r="F57" s="85">
        <f>Registro_Datos!G69</f>
        <v>0</v>
      </c>
      <c r="G57" s="85">
        <f>Registro_Datos!H69</f>
        <v>0</v>
      </c>
      <c r="H57" s="85">
        <f>Registro_Datos!I69</f>
        <v>0</v>
      </c>
      <c r="I57" s="85">
        <f>Registro_Datos!J69</f>
        <v>0</v>
      </c>
      <c r="J57" s="85">
        <f>Registro_Datos!K69</f>
        <v>0</v>
      </c>
      <c r="K57" s="85">
        <f>Registro_Datos!L69</f>
        <v>0</v>
      </c>
      <c r="L57" s="85">
        <f>Registro_Datos!M69</f>
        <v>0</v>
      </c>
      <c r="M57" s="85">
        <f>Registro_Datos!N69</f>
        <v>0</v>
      </c>
      <c r="N57" s="85">
        <f>Registro_Datos!O69</f>
        <v>0</v>
      </c>
      <c r="O57" s="85">
        <f>Registro_Datos!P69</f>
        <v>0</v>
      </c>
      <c r="P57" s="85">
        <f>Registro_Datos!Q69</f>
        <v>0</v>
      </c>
      <c r="Q57" s="85">
        <f>Registro_Datos!R69</f>
        <v>0</v>
      </c>
      <c r="R57" s="85">
        <f>Registro_Datos!S69</f>
        <v>0</v>
      </c>
      <c r="S57" s="85">
        <f>Registro_Datos!T69</f>
        <v>0</v>
      </c>
      <c r="T57" s="85">
        <f>Registro_Datos!U69</f>
        <v>0</v>
      </c>
      <c r="U57" s="85">
        <f>Registro_Datos!V69</f>
        <v>0</v>
      </c>
      <c r="V57" s="85">
        <f>Registro_Datos!W69</f>
        <v>0</v>
      </c>
      <c r="W57" s="85">
        <f>Registro_Datos!X69</f>
        <v>0</v>
      </c>
      <c r="X57" s="86">
        <f>Registro_Datos!Y69</f>
        <v>0</v>
      </c>
      <c r="Y57" s="25" t="str">
        <f>IF(Registro_Datos!$U$3="Esc 1",
    IF((COUNTIFS(E57:W57,1, $E$6:$W$6,"Prioridad 1") + COUNTIFS(E57:W57,1, $E$6:$W$6, "Prioridad 2")/2 + COUNTIFS(E57:W57,1,$E$6:$W$6, "Prioridad 3")/3)&gt;=1,
        "Predio Rechazado",
        "Predio Aprobado"),
    IF(Registro_Datos!$U$3="Esc 2",
        IF((COUNTIFS(E57:W57,1, $E$6:$W$6,"Prioridad 1") + COUNTIFS(E57:W57,1, $E$6:$W$6, "Prioridad 2")/3 + COUNTIFS(E57:W57,1,$E$6:$W$6, "Prioridad 3")/4)&gt;=1,
            "Predio Rechazado",
            "Predio Aprobado")))</f>
        <v>Predio Aprobado</v>
      </c>
    </row>
    <row r="58" spans="1:25" s="5" customFormat="1" ht="24" customHeight="1" x14ac:dyDescent="0.25">
      <c r="A58" s="74" t="str">
        <f>Registro_Datos!B70</f>
        <v>51</v>
      </c>
      <c r="B58" s="30">
        <f>Registro_Datos!C70</f>
        <v>0</v>
      </c>
      <c r="C58" s="58" t="str">
        <f>IF(Registro_Datos!D39&lt;&gt;"",Registro_Datos!D39," ")</f>
        <v xml:space="preserve"> </v>
      </c>
      <c r="D58" s="57" t="str">
        <f>IF(Registro_Datos!E39&lt;&gt;"",Registro_Datos!E39,"")</f>
        <v/>
      </c>
      <c r="E58" s="85">
        <f>Registro_Datos!F70</f>
        <v>0</v>
      </c>
      <c r="F58" s="85">
        <f>Registro_Datos!G70</f>
        <v>0</v>
      </c>
      <c r="G58" s="85">
        <f>Registro_Datos!H70</f>
        <v>0</v>
      </c>
      <c r="H58" s="85">
        <f>Registro_Datos!I70</f>
        <v>0</v>
      </c>
      <c r="I58" s="85">
        <f>Registro_Datos!J70</f>
        <v>0</v>
      </c>
      <c r="J58" s="85">
        <f>Registro_Datos!K70</f>
        <v>0</v>
      </c>
      <c r="K58" s="85">
        <f>Registro_Datos!L70</f>
        <v>0</v>
      </c>
      <c r="L58" s="85">
        <f>Registro_Datos!M70</f>
        <v>0</v>
      </c>
      <c r="M58" s="85">
        <f>Registro_Datos!N70</f>
        <v>0</v>
      </c>
      <c r="N58" s="85">
        <f>Registro_Datos!O70</f>
        <v>0</v>
      </c>
      <c r="O58" s="85">
        <f>Registro_Datos!P70</f>
        <v>0</v>
      </c>
      <c r="P58" s="85">
        <f>Registro_Datos!Q70</f>
        <v>0</v>
      </c>
      <c r="Q58" s="85">
        <f>Registro_Datos!R70</f>
        <v>0</v>
      </c>
      <c r="R58" s="85">
        <f>Registro_Datos!S70</f>
        <v>0</v>
      </c>
      <c r="S58" s="85">
        <f>Registro_Datos!T70</f>
        <v>0</v>
      </c>
      <c r="T58" s="85">
        <f>Registro_Datos!U70</f>
        <v>0</v>
      </c>
      <c r="U58" s="85">
        <f>Registro_Datos!V70</f>
        <v>0</v>
      </c>
      <c r="V58" s="85">
        <f>Registro_Datos!W70</f>
        <v>0</v>
      </c>
      <c r="W58" s="85">
        <f>Registro_Datos!X70</f>
        <v>0</v>
      </c>
      <c r="X58" s="86">
        <f>Registro_Datos!Y70</f>
        <v>0</v>
      </c>
      <c r="Y58" s="25" t="str">
        <f>IF(Registro_Datos!$U$3="Esc 1",
    IF((COUNTIFS(E58:W58,1, $E$6:$W$6,"Prioridad 1") + COUNTIFS(E58:W58,1, $E$6:$W$6, "Prioridad 2")/2 + COUNTIFS(E58:W58,1,$E$6:$W$6, "Prioridad 3")/3)&gt;=1,
        "Predio Rechazado",
        "Predio Aprobado"),
    IF(Registro_Datos!$U$3="Esc 2",
        IF((COUNTIFS(E58:W58,1, $E$6:$W$6,"Prioridad 1") + COUNTIFS(E58:W58,1, $E$6:$W$6, "Prioridad 2")/3 + COUNTIFS(E58:W58,1,$E$6:$W$6, "Prioridad 3")/4)&gt;=1,
            "Predio Rechazado",
            "Predio Aprobado")))</f>
        <v>Predio Aprobado</v>
      </c>
    </row>
    <row r="59" spans="1:25" s="5" customFormat="1" ht="24" customHeight="1" x14ac:dyDescent="0.25">
      <c r="A59" s="74" t="str">
        <f>Registro_Datos!B71</f>
        <v>52</v>
      </c>
      <c r="B59" s="30">
        <f>Registro_Datos!C71</f>
        <v>0</v>
      </c>
      <c r="C59" s="58" t="str">
        <f>IF(Registro_Datos!D40&lt;&gt;"",Registro_Datos!D40," ")</f>
        <v xml:space="preserve"> </v>
      </c>
      <c r="D59" s="57" t="str">
        <f>IF(Registro_Datos!E40&lt;&gt;"",Registro_Datos!E40,"")</f>
        <v/>
      </c>
      <c r="E59" s="85">
        <f>Registro_Datos!F71</f>
        <v>0</v>
      </c>
      <c r="F59" s="85">
        <f>Registro_Datos!G71</f>
        <v>0</v>
      </c>
      <c r="G59" s="85">
        <f>Registro_Datos!H71</f>
        <v>0</v>
      </c>
      <c r="H59" s="85">
        <f>Registro_Datos!I71</f>
        <v>0</v>
      </c>
      <c r="I59" s="85">
        <f>Registro_Datos!J71</f>
        <v>0</v>
      </c>
      <c r="J59" s="85">
        <f>Registro_Datos!K71</f>
        <v>0</v>
      </c>
      <c r="K59" s="85">
        <f>Registro_Datos!L71</f>
        <v>0</v>
      </c>
      <c r="L59" s="85">
        <f>Registro_Datos!M71</f>
        <v>0</v>
      </c>
      <c r="M59" s="85">
        <f>Registro_Datos!N71</f>
        <v>0</v>
      </c>
      <c r="N59" s="85">
        <f>Registro_Datos!O71</f>
        <v>0</v>
      </c>
      <c r="O59" s="85">
        <f>Registro_Datos!P71</f>
        <v>0</v>
      </c>
      <c r="P59" s="85">
        <f>Registro_Datos!Q71</f>
        <v>0</v>
      </c>
      <c r="Q59" s="85">
        <f>Registro_Datos!R71</f>
        <v>0</v>
      </c>
      <c r="R59" s="85">
        <f>Registro_Datos!S71</f>
        <v>0</v>
      </c>
      <c r="S59" s="85">
        <f>Registro_Datos!T71</f>
        <v>0</v>
      </c>
      <c r="T59" s="85">
        <f>Registro_Datos!U71</f>
        <v>0</v>
      </c>
      <c r="U59" s="85">
        <f>Registro_Datos!V71</f>
        <v>0</v>
      </c>
      <c r="V59" s="85">
        <f>Registro_Datos!W71</f>
        <v>0</v>
      </c>
      <c r="W59" s="85">
        <f>Registro_Datos!X71</f>
        <v>0</v>
      </c>
      <c r="X59" s="86">
        <f>Registro_Datos!Y71</f>
        <v>0</v>
      </c>
      <c r="Y59" s="25" t="str">
        <f>IF(Registro_Datos!$U$3="Esc 1",
    IF((COUNTIFS(E59:W59,1, $E$6:$W$6,"Prioridad 1") + COUNTIFS(E59:W59,1, $E$6:$W$6, "Prioridad 2")/2 + COUNTIFS(E59:W59,1,$E$6:$W$6, "Prioridad 3")/3)&gt;=1,
        "Predio Rechazado",
        "Predio Aprobado"),
    IF(Registro_Datos!$U$3="Esc 2",
        IF((COUNTIFS(E59:W59,1, $E$6:$W$6,"Prioridad 1") + COUNTIFS(E59:W59,1, $E$6:$W$6, "Prioridad 2")/3 + COUNTIFS(E59:W59,1,$E$6:$W$6, "Prioridad 3")/4)&gt;=1,
            "Predio Rechazado",
            "Predio Aprobado")))</f>
        <v>Predio Aprobado</v>
      </c>
    </row>
    <row r="60" spans="1:25" s="5" customFormat="1" ht="24" customHeight="1" x14ac:dyDescent="0.25">
      <c r="A60" s="74" t="str">
        <f>Registro_Datos!B72</f>
        <v>53</v>
      </c>
      <c r="B60" s="30">
        <f>Registro_Datos!C72</f>
        <v>0</v>
      </c>
      <c r="C60" s="58" t="str">
        <f>IF(Registro_Datos!D41&lt;&gt;"",Registro_Datos!D41," ")</f>
        <v xml:space="preserve"> </v>
      </c>
      <c r="D60" s="57" t="str">
        <f>IF(Registro_Datos!E41&lt;&gt;"",Registro_Datos!E41,"")</f>
        <v/>
      </c>
      <c r="E60" s="85">
        <f>Registro_Datos!F72</f>
        <v>0</v>
      </c>
      <c r="F60" s="85">
        <f>Registro_Datos!G72</f>
        <v>0</v>
      </c>
      <c r="G60" s="85">
        <f>Registro_Datos!H72</f>
        <v>0</v>
      </c>
      <c r="H60" s="85">
        <f>Registro_Datos!I72</f>
        <v>0</v>
      </c>
      <c r="I60" s="85">
        <f>Registro_Datos!J72</f>
        <v>0</v>
      </c>
      <c r="J60" s="85">
        <f>Registro_Datos!K72</f>
        <v>0</v>
      </c>
      <c r="K60" s="85">
        <f>Registro_Datos!L72</f>
        <v>0</v>
      </c>
      <c r="L60" s="85">
        <f>Registro_Datos!M72</f>
        <v>0</v>
      </c>
      <c r="M60" s="85">
        <f>Registro_Datos!N72</f>
        <v>0</v>
      </c>
      <c r="N60" s="85">
        <f>Registro_Datos!O72</f>
        <v>0</v>
      </c>
      <c r="O60" s="85">
        <f>Registro_Datos!P72</f>
        <v>0</v>
      </c>
      <c r="P60" s="85">
        <f>Registro_Datos!Q72</f>
        <v>0</v>
      </c>
      <c r="Q60" s="85">
        <f>Registro_Datos!R72</f>
        <v>0</v>
      </c>
      <c r="R60" s="85">
        <f>Registro_Datos!S72</f>
        <v>0</v>
      </c>
      <c r="S60" s="85">
        <f>Registro_Datos!T72</f>
        <v>0</v>
      </c>
      <c r="T60" s="85">
        <f>Registro_Datos!U72</f>
        <v>0</v>
      </c>
      <c r="U60" s="85">
        <f>Registro_Datos!V72</f>
        <v>0</v>
      </c>
      <c r="V60" s="85">
        <f>Registro_Datos!W72</f>
        <v>0</v>
      </c>
      <c r="W60" s="85">
        <f>Registro_Datos!X72</f>
        <v>0</v>
      </c>
      <c r="X60" s="86">
        <f>Registro_Datos!Y72</f>
        <v>0</v>
      </c>
      <c r="Y60" s="25" t="str">
        <f>IF(Registro_Datos!$U$3="Esc 1",
    IF((COUNTIFS(E60:W60,1, $E$6:$W$6,"Prioridad 1") + COUNTIFS(E60:W60,1, $E$6:$W$6, "Prioridad 2")/2 + COUNTIFS(E60:W60,1,$E$6:$W$6, "Prioridad 3")/3)&gt;=1,
        "Predio Rechazado",
        "Predio Aprobado"),
    IF(Registro_Datos!$U$3="Esc 2",
        IF((COUNTIFS(E60:W60,1, $E$6:$W$6,"Prioridad 1") + COUNTIFS(E60:W60,1, $E$6:$W$6, "Prioridad 2")/3 + COUNTIFS(E60:W60,1,$E$6:$W$6, "Prioridad 3")/4)&gt;=1,
            "Predio Rechazado",
            "Predio Aprobado")))</f>
        <v>Predio Aprobado</v>
      </c>
    </row>
    <row r="61" spans="1:25" s="5" customFormat="1" ht="24" customHeight="1" x14ac:dyDescent="0.25">
      <c r="A61" s="74" t="str">
        <f>Registro_Datos!B73</f>
        <v>54</v>
      </c>
      <c r="B61" s="30">
        <f>Registro_Datos!C73</f>
        <v>0</v>
      </c>
      <c r="C61" s="58" t="str">
        <f>IF(Registro_Datos!D42&lt;&gt;"",Registro_Datos!D42," ")</f>
        <v xml:space="preserve"> </v>
      </c>
      <c r="D61" s="57" t="str">
        <f>IF(Registro_Datos!E42&lt;&gt;"",Registro_Datos!E42,"")</f>
        <v/>
      </c>
      <c r="E61" s="85">
        <f>Registro_Datos!F73</f>
        <v>0</v>
      </c>
      <c r="F61" s="85">
        <f>Registro_Datos!G73</f>
        <v>0</v>
      </c>
      <c r="G61" s="85">
        <f>Registro_Datos!H73</f>
        <v>0</v>
      </c>
      <c r="H61" s="85">
        <f>Registro_Datos!I73</f>
        <v>0</v>
      </c>
      <c r="I61" s="85">
        <f>Registro_Datos!J73</f>
        <v>0</v>
      </c>
      <c r="J61" s="85">
        <f>Registro_Datos!K73</f>
        <v>0</v>
      </c>
      <c r="K61" s="85">
        <f>Registro_Datos!L73</f>
        <v>0</v>
      </c>
      <c r="L61" s="85">
        <f>Registro_Datos!M73</f>
        <v>0</v>
      </c>
      <c r="M61" s="85">
        <f>Registro_Datos!N73</f>
        <v>0</v>
      </c>
      <c r="N61" s="85">
        <f>Registro_Datos!O73</f>
        <v>0</v>
      </c>
      <c r="O61" s="85">
        <f>Registro_Datos!P73</f>
        <v>0</v>
      </c>
      <c r="P61" s="85">
        <f>Registro_Datos!Q73</f>
        <v>0</v>
      </c>
      <c r="Q61" s="85">
        <f>Registro_Datos!R73</f>
        <v>0</v>
      </c>
      <c r="R61" s="85">
        <f>Registro_Datos!S73</f>
        <v>0</v>
      </c>
      <c r="S61" s="85">
        <f>Registro_Datos!T73</f>
        <v>0</v>
      </c>
      <c r="T61" s="85">
        <f>Registro_Datos!U73</f>
        <v>0</v>
      </c>
      <c r="U61" s="85">
        <f>Registro_Datos!V73</f>
        <v>0</v>
      </c>
      <c r="V61" s="85">
        <f>Registro_Datos!W73</f>
        <v>0</v>
      </c>
      <c r="W61" s="85">
        <f>Registro_Datos!X73</f>
        <v>0</v>
      </c>
      <c r="X61" s="86">
        <f>Registro_Datos!Y73</f>
        <v>0</v>
      </c>
      <c r="Y61" s="25" t="str">
        <f>IF(Registro_Datos!$U$3="Esc 1",
    IF((COUNTIFS(E61:W61,1, $E$6:$W$6,"Prioridad 1") + COUNTIFS(E61:W61,1, $E$6:$W$6, "Prioridad 2")/2 + COUNTIFS(E61:W61,1,$E$6:$W$6, "Prioridad 3")/3)&gt;=1,
        "Predio Rechazado",
        "Predio Aprobado"),
    IF(Registro_Datos!$U$3="Esc 2",
        IF((COUNTIFS(E61:W61,1, $E$6:$W$6,"Prioridad 1") + COUNTIFS(E61:W61,1, $E$6:$W$6, "Prioridad 2")/3 + COUNTIFS(E61:W61,1,$E$6:$W$6, "Prioridad 3")/4)&gt;=1,
            "Predio Rechazado",
            "Predio Aprobado")))</f>
        <v>Predio Aprobado</v>
      </c>
    </row>
    <row r="62" spans="1:25" s="5" customFormat="1" ht="24" customHeight="1" x14ac:dyDescent="0.25">
      <c r="A62" s="74" t="str">
        <f>Registro_Datos!B74</f>
        <v>55</v>
      </c>
      <c r="B62" s="30">
        <f>Registro_Datos!C74</f>
        <v>0</v>
      </c>
      <c r="C62" s="58" t="str">
        <f>IF(Registro_Datos!D43&lt;&gt;"",Registro_Datos!D43," ")</f>
        <v xml:space="preserve"> </v>
      </c>
      <c r="D62" s="57" t="str">
        <f>IF(Registro_Datos!E43&lt;&gt;"",Registro_Datos!E43,"")</f>
        <v/>
      </c>
      <c r="E62" s="85">
        <f>Registro_Datos!F74</f>
        <v>0</v>
      </c>
      <c r="F62" s="85">
        <f>Registro_Datos!G74</f>
        <v>0</v>
      </c>
      <c r="G62" s="85">
        <f>Registro_Datos!H74</f>
        <v>0</v>
      </c>
      <c r="H62" s="85">
        <f>Registro_Datos!I74</f>
        <v>0</v>
      </c>
      <c r="I62" s="85">
        <f>Registro_Datos!J74</f>
        <v>0</v>
      </c>
      <c r="J62" s="85">
        <f>Registro_Datos!K74</f>
        <v>0</v>
      </c>
      <c r="K62" s="85">
        <f>Registro_Datos!L74</f>
        <v>0</v>
      </c>
      <c r="L62" s="85">
        <f>Registro_Datos!M74</f>
        <v>0</v>
      </c>
      <c r="M62" s="85">
        <f>Registro_Datos!N74</f>
        <v>0</v>
      </c>
      <c r="N62" s="85">
        <f>Registro_Datos!O74</f>
        <v>0</v>
      </c>
      <c r="O62" s="85">
        <f>Registro_Datos!P74</f>
        <v>0</v>
      </c>
      <c r="P62" s="85">
        <f>Registro_Datos!Q74</f>
        <v>0</v>
      </c>
      <c r="Q62" s="85">
        <f>Registro_Datos!R74</f>
        <v>0</v>
      </c>
      <c r="R62" s="85">
        <f>Registro_Datos!S74</f>
        <v>0</v>
      </c>
      <c r="S62" s="85">
        <f>Registro_Datos!T74</f>
        <v>0</v>
      </c>
      <c r="T62" s="85">
        <f>Registro_Datos!U74</f>
        <v>0</v>
      </c>
      <c r="U62" s="85">
        <f>Registro_Datos!V74</f>
        <v>0</v>
      </c>
      <c r="V62" s="85">
        <f>Registro_Datos!W74</f>
        <v>0</v>
      </c>
      <c r="W62" s="85">
        <f>Registro_Datos!X74</f>
        <v>0</v>
      </c>
      <c r="X62" s="86">
        <f>Registro_Datos!Y74</f>
        <v>0</v>
      </c>
      <c r="Y62" s="25" t="str">
        <f>IF(Registro_Datos!$U$3="Esc 1",
    IF((COUNTIFS(E62:W62,1, $E$6:$W$6,"Prioridad 1") + COUNTIFS(E62:W62,1, $E$6:$W$6, "Prioridad 2")/2 + COUNTIFS(E62:W62,1,$E$6:$W$6, "Prioridad 3")/3)&gt;=1,
        "Predio Rechazado",
        "Predio Aprobado"),
    IF(Registro_Datos!$U$3="Esc 2",
        IF((COUNTIFS(E62:W62,1, $E$6:$W$6,"Prioridad 1") + COUNTIFS(E62:W62,1, $E$6:$W$6, "Prioridad 2")/3 + COUNTIFS(E62:W62,1,$E$6:$W$6, "Prioridad 3")/4)&gt;=1,
            "Predio Rechazado",
            "Predio Aprobado")))</f>
        <v>Predio Aprobado</v>
      </c>
    </row>
    <row r="63" spans="1:25" s="5" customFormat="1" ht="24" customHeight="1" x14ac:dyDescent="0.25">
      <c r="A63" s="74" t="str">
        <f>Registro_Datos!B75</f>
        <v>56</v>
      </c>
      <c r="B63" s="30">
        <f>Registro_Datos!C75</f>
        <v>0</v>
      </c>
      <c r="C63" s="58" t="str">
        <f>IF(Registro_Datos!D44&lt;&gt;"",Registro_Datos!D44," ")</f>
        <v xml:space="preserve"> </v>
      </c>
      <c r="D63" s="57" t="str">
        <f>IF(Registro_Datos!E44&lt;&gt;"",Registro_Datos!E44,"")</f>
        <v/>
      </c>
      <c r="E63" s="85">
        <f>Registro_Datos!F75</f>
        <v>0</v>
      </c>
      <c r="F63" s="85">
        <f>Registro_Datos!G75</f>
        <v>0</v>
      </c>
      <c r="G63" s="85">
        <f>Registro_Datos!H75</f>
        <v>0</v>
      </c>
      <c r="H63" s="85">
        <f>Registro_Datos!I75</f>
        <v>0</v>
      </c>
      <c r="I63" s="85">
        <f>Registro_Datos!J75</f>
        <v>0</v>
      </c>
      <c r="J63" s="85">
        <f>Registro_Datos!K75</f>
        <v>0</v>
      </c>
      <c r="K63" s="85">
        <f>Registro_Datos!L75</f>
        <v>0</v>
      </c>
      <c r="L63" s="85">
        <f>Registro_Datos!M75</f>
        <v>0</v>
      </c>
      <c r="M63" s="85">
        <f>Registro_Datos!N75</f>
        <v>0</v>
      </c>
      <c r="N63" s="85">
        <f>Registro_Datos!O75</f>
        <v>0</v>
      </c>
      <c r="O63" s="85">
        <f>Registro_Datos!P75</f>
        <v>0</v>
      </c>
      <c r="P63" s="85">
        <f>Registro_Datos!Q75</f>
        <v>0</v>
      </c>
      <c r="Q63" s="85">
        <f>Registro_Datos!R75</f>
        <v>0</v>
      </c>
      <c r="R63" s="85">
        <f>Registro_Datos!S75</f>
        <v>0</v>
      </c>
      <c r="S63" s="85">
        <f>Registro_Datos!T75</f>
        <v>0</v>
      </c>
      <c r="T63" s="85">
        <f>Registro_Datos!U75</f>
        <v>0</v>
      </c>
      <c r="U63" s="85">
        <f>Registro_Datos!V75</f>
        <v>0</v>
      </c>
      <c r="V63" s="85">
        <f>Registro_Datos!W75</f>
        <v>0</v>
      </c>
      <c r="W63" s="85">
        <f>Registro_Datos!X75</f>
        <v>0</v>
      </c>
      <c r="X63" s="86">
        <f>Registro_Datos!Y75</f>
        <v>0</v>
      </c>
      <c r="Y63" s="25" t="str">
        <f>IF(Registro_Datos!$U$3="Esc 1",
    IF((COUNTIFS(E63:W63,1, $E$6:$W$6,"Prioridad 1") + COUNTIFS(E63:W63,1, $E$6:$W$6, "Prioridad 2")/2 + COUNTIFS(E63:W63,1,$E$6:$W$6, "Prioridad 3")/3)&gt;=1,
        "Predio Rechazado",
        "Predio Aprobado"),
    IF(Registro_Datos!$U$3="Esc 2",
        IF((COUNTIFS(E63:W63,1, $E$6:$W$6,"Prioridad 1") + COUNTIFS(E63:W63,1, $E$6:$W$6, "Prioridad 2")/3 + COUNTIFS(E63:W63,1,$E$6:$W$6, "Prioridad 3")/4)&gt;=1,
            "Predio Rechazado",
            "Predio Aprobado")))</f>
        <v>Predio Aprobado</v>
      </c>
    </row>
    <row r="64" spans="1:25" s="5" customFormat="1" ht="24" customHeight="1" x14ac:dyDescent="0.25">
      <c r="A64" s="74" t="str">
        <f>Registro_Datos!B76</f>
        <v>57</v>
      </c>
      <c r="B64" s="30">
        <f>Registro_Datos!C76</f>
        <v>0</v>
      </c>
      <c r="C64" s="58" t="str">
        <f>IF(Registro_Datos!D45&lt;&gt;"",Registro_Datos!D45," ")</f>
        <v xml:space="preserve"> </v>
      </c>
      <c r="D64" s="57" t="str">
        <f>IF(Registro_Datos!E45&lt;&gt;"",Registro_Datos!E45,"")</f>
        <v/>
      </c>
      <c r="E64" s="85">
        <f>Registro_Datos!F76</f>
        <v>0</v>
      </c>
      <c r="F64" s="85">
        <f>Registro_Datos!G76</f>
        <v>0</v>
      </c>
      <c r="G64" s="85">
        <f>Registro_Datos!H76</f>
        <v>0</v>
      </c>
      <c r="H64" s="85">
        <f>Registro_Datos!I76</f>
        <v>0</v>
      </c>
      <c r="I64" s="85">
        <f>Registro_Datos!J76</f>
        <v>0</v>
      </c>
      <c r="J64" s="85">
        <f>Registro_Datos!K76</f>
        <v>0</v>
      </c>
      <c r="K64" s="85">
        <f>Registro_Datos!L76</f>
        <v>0</v>
      </c>
      <c r="L64" s="85">
        <f>Registro_Datos!M76</f>
        <v>0</v>
      </c>
      <c r="M64" s="85">
        <f>Registro_Datos!N76</f>
        <v>0</v>
      </c>
      <c r="N64" s="85">
        <f>Registro_Datos!O76</f>
        <v>0</v>
      </c>
      <c r="O64" s="85">
        <f>Registro_Datos!P76</f>
        <v>0</v>
      </c>
      <c r="P64" s="85">
        <f>Registro_Datos!Q76</f>
        <v>0</v>
      </c>
      <c r="Q64" s="85">
        <f>Registro_Datos!R76</f>
        <v>0</v>
      </c>
      <c r="R64" s="85">
        <f>Registro_Datos!S76</f>
        <v>0</v>
      </c>
      <c r="S64" s="85">
        <f>Registro_Datos!T76</f>
        <v>0</v>
      </c>
      <c r="T64" s="85">
        <f>Registro_Datos!U76</f>
        <v>0</v>
      </c>
      <c r="U64" s="85">
        <f>Registro_Datos!V76</f>
        <v>0</v>
      </c>
      <c r="V64" s="85">
        <f>Registro_Datos!W76</f>
        <v>0</v>
      </c>
      <c r="W64" s="85">
        <f>Registro_Datos!X76</f>
        <v>0</v>
      </c>
      <c r="X64" s="86">
        <f>Registro_Datos!Y76</f>
        <v>0</v>
      </c>
      <c r="Y64" s="25" t="str">
        <f>IF(Registro_Datos!$U$3="Esc 1",
    IF((COUNTIFS(E64:W64,1, $E$6:$W$6,"Prioridad 1") + COUNTIFS(E64:W64,1, $E$6:$W$6, "Prioridad 2")/2 + COUNTIFS(E64:W64,1,$E$6:$W$6, "Prioridad 3")/3)&gt;=1,
        "Predio Rechazado",
        "Predio Aprobado"),
    IF(Registro_Datos!$U$3="Esc 2",
        IF((COUNTIFS(E64:W64,1, $E$6:$W$6,"Prioridad 1") + COUNTIFS(E64:W64,1, $E$6:$W$6, "Prioridad 2")/3 + COUNTIFS(E64:W64,1,$E$6:$W$6, "Prioridad 3")/4)&gt;=1,
            "Predio Rechazado",
            "Predio Aprobado")))</f>
        <v>Predio Aprobado</v>
      </c>
    </row>
    <row r="65" spans="1:25" s="5" customFormat="1" ht="24" customHeight="1" x14ac:dyDescent="0.25">
      <c r="A65" s="74" t="str">
        <f>Registro_Datos!B77</f>
        <v>58</v>
      </c>
      <c r="B65" s="30">
        <f>Registro_Datos!C77</f>
        <v>0</v>
      </c>
      <c r="C65" s="58" t="str">
        <f>IF(Registro_Datos!D46&lt;&gt;"",Registro_Datos!D46," ")</f>
        <v xml:space="preserve"> </v>
      </c>
      <c r="D65" s="57" t="str">
        <f>IF(Registro_Datos!E46&lt;&gt;"",Registro_Datos!E46,"")</f>
        <v/>
      </c>
      <c r="E65" s="85">
        <f>Registro_Datos!F77</f>
        <v>0</v>
      </c>
      <c r="F65" s="85">
        <f>Registro_Datos!G77</f>
        <v>0</v>
      </c>
      <c r="G65" s="85">
        <f>Registro_Datos!H77</f>
        <v>0</v>
      </c>
      <c r="H65" s="85">
        <f>Registro_Datos!I77</f>
        <v>0</v>
      </c>
      <c r="I65" s="85">
        <f>Registro_Datos!J77</f>
        <v>0</v>
      </c>
      <c r="J65" s="85">
        <f>Registro_Datos!K77</f>
        <v>0</v>
      </c>
      <c r="K65" s="85">
        <f>Registro_Datos!L77</f>
        <v>0</v>
      </c>
      <c r="L65" s="85">
        <f>Registro_Datos!M77</f>
        <v>0</v>
      </c>
      <c r="M65" s="85">
        <f>Registro_Datos!N77</f>
        <v>0</v>
      </c>
      <c r="N65" s="85">
        <f>Registro_Datos!O77</f>
        <v>0</v>
      </c>
      <c r="O65" s="85">
        <f>Registro_Datos!P77</f>
        <v>0</v>
      </c>
      <c r="P65" s="85">
        <f>Registro_Datos!Q77</f>
        <v>0</v>
      </c>
      <c r="Q65" s="85">
        <f>Registro_Datos!R77</f>
        <v>0</v>
      </c>
      <c r="R65" s="85">
        <f>Registro_Datos!S77</f>
        <v>0</v>
      </c>
      <c r="S65" s="85">
        <f>Registro_Datos!T77</f>
        <v>0</v>
      </c>
      <c r="T65" s="85">
        <f>Registro_Datos!U77</f>
        <v>0</v>
      </c>
      <c r="U65" s="85">
        <f>Registro_Datos!V77</f>
        <v>0</v>
      </c>
      <c r="V65" s="85">
        <f>Registro_Datos!W77</f>
        <v>0</v>
      </c>
      <c r="W65" s="85">
        <f>Registro_Datos!X77</f>
        <v>0</v>
      </c>
      <c r="X65" s="86">
        <f>Registro_Datos!Y77</f>
        <v>0</v>
      </c>
      <c r="Y65" s="25" t="str">
        <f>IF(Registro_Datos!$U$3="Esc 1",
    IF((COUNTIFS(E65:W65,1, $E$6:$W$6,"Prioridad 1") + COUNTIFS(E65:W65,1, $E$6:$W$6, "Prioridad 2")/2 + COUNTIFS(E65:W65,1,$E$6:$W$6, "Prioridad 3")/3)&gt;=1,
        "Predio Rechazado",
        "Predio Aprobado"),
    IF(Registro_Datos!$U$3="Esc 2",
        IF((COUNTIFS(E65:W65,1, $E$6:$W$6,"Prioridad 1") + COUNTIFS(E65:W65,1, $E$6:$W$6, "Prioridad 2")/3 + COUNTIFS(E65:W65,1,$E$6:$W$6, "Prioridad 3")/4)&gt;=1,
            "Predio Rechazado",
            "Predio Aprobado")))</f>
        <v>Predio Aprobado</v>
      </c>
    </row>
    <row r="66" spans="1:25" s="5" customFormat="1" ht="24" customHeight="1" x14ac:dyDescent="0.25">
      <c r="A66" s="74" t="str">
        <f>Registro_Datos!B78</f>
        <v>59</v>
      </c>
      <c r="B66" s="30">
        <f>Registro_Datos!C78</f>
        <v>0</v>
      </c>
      <c r="C66" s="58" t="str">
        <f>IF(Registro_Datos!D47&lt;&gt;"",Registro_Datos!D47," ")</f>
        <v xml:space="preserve"> </v>
      </c>
      <c r="D66" s="57" t="str">
        <f>IF(Registro_Datos!E47&lt;&gt;"",Registro_Datos!E47,"")</f>
        <v/>
      </c>
      <c r="E66" s="85">
        <f>Registro_Datos!F78</f>
        <v>0</v>
      </c>
      <c r="F66" s="85">
        <f>Registro_Datos!G78</f>
        <v>0</v>
      </c>
      <c r="G66" s="85">
        <f>Registro_Datos!H78</f>
        <v>0</v>
      </c>
      <c r="H66" s="85">
        <f>Registro_Datos!I78</f>
        <v>0</v>
      </c>
      <c r="I66" s="85">
        <f>Registro_Datos!J78</f>
        <v>0</v>
      </c>
      <c r="J66" s="85">
        <f>Registro_Datos!K78</f>
        <v>0</v>
      </c>
      <c r="K66" s="85">
        <f>Registro_Datos!L78</f>
        <v>0</v>
      </c>
      <c r="L66" s="85">
        <f>Registro_Datos!M78</f>
        <v>0</v>
      </c>
      <c r="M66" s="85">
        <f>Registro_Datos!N78</f>
        <v>0</v>
      </c>
      <c r="N66" s="85">
        <f>Registro_Datos!O78</f>
        <v>0</v>
      </c>
      <c r="O66" s="85">
        <f>Registro_Datos!P78</f>
        <v>0</v>
      </c>
      <c r="P66" s="85">
        <f>Registro_Datos!Q78</f>
        <v>0</v>
      </c>
      <c r="Q66" s="85">
        <f>Registro_Datos!R78</f>
        <v>0</v>
      </c>
      <c r="R66" s="85">
        <f>Registro_Datos!S78</f>
        <v>0</v>
      </c>
      <c r="S66" s="85">
        <f>Registro_Datos!T78</f>
        <v>0</v>
      </c>
      <c r="T66" s="85">
        <f>Registro_Datos!U78</f>
        <v>0</v>
      </c>
      <c r="U66" s="85">
        <f>Registro_Datos!V78</f>
        <v>0</v>
      </c>
      <c r="V66" s="85">
        <f>Registro_Datos!W78</f>
        <v>0</v>
      </c>
      <c r="W66" s="85">
        <f>Registro_Datos!X78</f>
        <v>0</v>
      </c>
      <c r="X66" s="86">
        <f>Registro_Datos!Y78</f>
        <v>0</v>
      </c>
      <c r="Y66" s="25" t="str">
        <f>IF(Registro_Datos!$U$3="Esc 1",
    IF((COUNTIFS(E66:W66,1, $E$6:$W$6,"Prioridad 1") + COUNTIFS(E66:W66,1, $E$6:$W$6, "Prioridad 2")/2 + COUNTIFS(E66:W66,1,$E$6:$W$6, "Prioridad 3")/3)&gt;=1,
        "Predio Rechazado",
        "Predio Aprobado"),
    IF(Registro_Datos!$U$3="Esc 2",
        IF((COUNTIFS(E66:W66,1, $E$6:$W$6,"Prioridad 1") + COUNTIFS(E66:W66,1, $E$6:$W$6, "Prioridad 2")/3 + COUNTIFS(E66:W66,1,$E$6:$W$6, "Prioridad 3")/4)&gt;=1,
            "Predio Rechazado",
            "Predio Aprobado")))</f>
        <v>Predio Aprobado</v>
      </c>
    </row>
    <row r="67" spans="1:25" s="5" customFormat="1" ht="24" customHeight="1" x14ac:dyDescent="0.25">
      <c r="A67" s="74" t="str">
        <f>Registro_Datos!B79</f>
        <v>60</v>
      </c>
      <c r="B67" s="30">
        <f>Registro_Datos!C79</f>
        <v>0</v>
      </c>
      <c r="C67" s="58" t="str">
        <f>IF(Registro_Datos!D48&lt;&gt;"",Registro_Datos!D48," ")</f>
        <v xml:space="preserve"> </v>
      </c>
      <c r="D67" s="57" t="str">
        <f>IF(Registro_Datos!E48&lt;&gt;"",Registro_Datos!E48,"")</f>
        <v/>
      </c>
      <c r="E67" s="85">
        <f>Registro_Datos!F79</f>
        <v>0</v>
      </c>
      <c r="F67" s="85">
        <f>Registro_Datos!G79</f>
        <v>0</v>
      </c>
      <c r="G67" s="85">
        <f>Registro_Datos!H79</f>
        <v>0</v>
      </c>
      <c r="H67" s="85">
        <f>Registro_Datos!I79</f>
        <v>0</v>
      </c>
      <c r="I67" s="85">
        <f>Registro_Datos!J79</f>
        <v>0</v>
      </c>
      <c r="J67" s="85">
        <f>Registro_Datos!K79</f>
        <v>0</v>
      </c>
      <c r="K67" s="85">
        <f>Registro_Datos!L79</f>
        <v>0</v>
      </c>
      <c r="L67" s="85">
        <f>Registro_Datos!M79</f>
        <v>0</v>
      </c>
      <c r="M67" s="85">
        <f>Registro_Datos!N79</f>
        <v>0</v>
      </c>
      <c r="N67" s="85">
        <f>Registro_Datos!O79</f>
        <v>0</v>
      </c>
      <c r="O67" s="85">
        <f>Registro_Datos!P79</f>
        <v>0</v>
      </c>
      <c r="P67" s="85">
        <f>Registro_Datos!Q79</f>
        <v>0</v>
      </c>
      <c r="Q67" s="85">
        <f>Registro_Datos!R79</f>
        <v>0</v>
      </c>
      <c r="R67" s="85">
        <f>Registro_Datos!S79</f>
        <v>0</v>
      </c>
      <c r="S67" s="85">
        <f>Registro_Datos!T79</f>
        <v>0</v>
      </c>
      <c r="T67" s="85">
        <f>Registro_Datos!U79</f>
        <v>0</v>
      </c>
      <c r="U67" s="85">
        <f>Registro_Datos!V79</f>
        <v>0</v>
      </c>
      <c r="V67" s="85">
        <f>Registro_Datos!W79</f>
        <v>0</v>
      </c>
      <c r="W67" s="85">
        <f>Registro_Datos!X79</f>
        <v>0</v>
      </c>
      <c r="X67" s="86">
        <f>Registro_Datos!Y79</f>
        <v>0</v>
      </c>
      <c r="Y67" s="25" t="str">
        <f>IF(Registro_Datos!$U$3="Esc 1",
    IF((COUNTIFS(E67:W67,1, $E$6:$W$6,"Prioridad 1") + COUNTIFS(E67:W67,1, $E$6:$W$6, "Prioridad 2")/2 + COUNTIFS(E67:W67,1,$E$6:$W$6, "Prioridad 3")/3)&gt;=1,
        "Predio Rechazado",
        "Predio Aprobado"),
    IF(Registro_Datos!$U$3="Esc 2",
        IF((COUNTIFS(E67:W67,1, $E$6:$W$6,"Prioridad 1") + COUNTIFS(E67:W67,1, $E$6:$W$6, "Prioridad 2")/3 + COUNTIFS(E67:W67,1,$E$6:$W$6, "Prioridad 3")/4)&gt;=1,
            "Predio Rechazado",
            "Predio Aprobado")))</f>
        <v>Predio Aprobado</v>
      </c>
    </row>
    <row r="68" spans="1:25" s="5" customFormat="1" ht="24" customHeight="1" x14ac:dyDescent="0.25">
      <c r="A68" s="74" t="str">
        <f>Registro_Datos!B80</f>
        <v>61</v>
      </c>
      <c r="B68" s="30">
        <f>Registro_Datos!C80</f>
        <v>0</v>
      </c>
      <c r="C68" s="58" t="str">
        <f>IF(Registro_Datos!D49&lt;&gt;"",Registro_Datos!D49," ")</f>
        <v xml:space="preserve"> </v>
      </c>
      <c r="D68" s="57" t="str">
        <f>IF(Registro_Datos!E49&lt;&gt;"",Registro_Datos!E49,"")</f>
        <v/>
      </c>
      <c r="E68" s="85">
        <f>Registro_Datos!F80</f>
        <v>0</v>
      </c>
      <c r="F68" s="85">
        <f>Registro_Datos!G80</f>
        <v>0</v>
      </c>
      <c r="G68" s="85">
        <f>Registro_Datos!H80</f>
        <v>0</v>
      </c>
      <c r="H68" s="85">
        <f>Registro_Datos!I80</f>
        <v>0</v>
      </c>
      <c r="I68" s="85">
        <f>Registro_Datos!J80</f>
        <v>0</v>
      </c>
      <c r="J68" s="85">
        <f>Registro_Datos!K80</f>
        <v>0</v>
      </c>
      <c r="K68" s="85">
        <f>Registro_Datos!L80</f>
        <v>0</v>
      </c>
      <c r="L68" s="85">
        <f>Registro_Datos!M80</f>
        <v>0</v>
      </c>
      <c r="M68" s="85">
        <f>Registro_Datos!N80</f>
        <v>0</v>
      </c>
      <c r="N68" s="85">
        <f>Registro_Datos!O80</f>
        <v>0</v>
      </c>
      <c r="O68" s="85">
        <f>Registro_Datos!P80</f>
        <v>0</v>
      </c>
      <c r="P68" s="85">
        <f>Registro_Datos!Q80</f>
        <v>0</v>
      </c>
      <c r="Q68" s="85">
        <f>Registro_Datos!R80</f>
        <v>0</v>
      </c>
      <c r="R68" s="85">
        <f>Registro_Datos!S80</f>
        <v>0</v>
      </c>
      <c r="S68" s="85">
        <f>Registro_Datos!T80</f>
        <v>0</v>
      </c>
      <c r="T68" s="85">
        <f>Registro_Datos!U80</f>
        <v>0</v>
      </c>
      <c r="U68" s="85">
        <f>Registro_Datos!V80</f>
        <v>0</v>
      </c>
      <c r="V68" s="85">
        <f>Registro_Datos!W80</f>
        <v>0</v>
      </c>
      <c r="W68" s="85">
        <f>Registro_Datos!X80</f>
        <v>0</v>
      </c>
      <c r="X68" s="86">
        <f>Registro_Datos!Y80</f>
        <v>0</v>
      </c>
      <c r="Y68" s="25" t="str">
        <f>IF(Registro_Datos!$U$3="Esc 1",
    IF((COUNTIFS(E68:W68,1, $E$6:$W$6,"Prioridad 1") + COUNTIFS(E68:W68,1, $E$6:$W$6, "Prioridad 2")/2 + COUNTIFS(E68:W68,1,$E$6:$W$6, "Prioridad 3")/3)&gt;=1,
        "Predio Rechazado",
        "Predio Aprobado"),
    IF(Registro_Datos!$U$3="Esc 2",
        IF((COUNTIFS(E68:W68,1, $E$6:$W$6,"Prioridad 1") + COUNTIFS(E68:W68,1, $E$6:$W$6, "Prioridad 2")/3 + COUNTIFS(E68:W68,1,$E$6:$W$6, "Prioridad 3")/4)&gt;=1,
            "Predio Rechazado",
            "Predio Aprobado")))</f>
        <v>Predio Aprobado</v>
      </c>
    </row>
    <row r="69" spans="1:25" s="5" customFormat="1" ht="24" customHeight="1" x14ac:dyDescent="0.25">
      <c r="A69" s="74" t="str">
        <f>Registro_Datos!B81</f>
        <v>62</v>
      </c>
      <c r="B69" s="30">
        <f>Registro_Datos!C81</f>
        <v>0</v>
      </c>
      <c r="C69" s="58" t="str">
        <f>IF(Registro_Datos!D50&lt;&gt;"",Registro_Datos!D50," ")</f>
        <v xml:space="preserve"> </v>
      </c>
      <c r="D69" s="57" t="str">
        <f>IF(Registro_Datos!E50&lt;&gt;"",Registro_Datos!E50,"")</f>
        <v/>
      </c>
      <c r="E69" s="85">
        <f>Registro_Datos!F81</f>
        <v>0</v>
      </c>
      <c r="F69" s="85">
        <f>Registro_Datos!G81</f>
        <v>0</v>
      </c>
      <c r="G69" s="85">
        <f>Registro_Datos!H81</f>
        <v>0</v>
      </c>
      <c r="H69" s="85">
        <f>Registro_Datos!I81</f>
        <v>0</v>
      </c>
      <c r="I69" s="85">
        <f>Registro_Datos!J81</f>
        <v>0</v>
      </c>
      <c r="J69" s="85">
        <f>Registro_Datos!K81</f>
        <v>0</v>
      </c>
      <c r="K69" s="85">
        <f>Registro_Datos!L81</f>
        <v>0</v>
      </c>
      <c r="L69" s="85">
        <f>Registro_Datos!M81</f>
        <v>0</v>
      </c>
      <c r="M69" s="85">
        <f>Registro_Datos!N81</f>
        <v>0</v>
      </c>
      <c r="N69" s="85">
        <f>Registro_Datos!O81</f>
        <v>0</v>
      </c>
      <c r="O69" s="85">
        <f>Registro_Datos!P81</f>
        <v>0</v>
      </c>
      <c r="P69" s="85">
        <f>Registro_Datos!Q81</f>
        <v>0</v>
      </c>
      <c r="Q69" s="85">
        <f>Registro_Datos!R81</f>
        <v>0</v>
      </c>
      <c r="R69" s="85">
        <f>Registro_Datos!S81</f>
        <v>0</v>
      </c>
      <c r="S69" s="85">
        <f>Registro_Datos!T81</f>
        <v>0</v>
      </c>
      <c r="T69" s="85">
        <f>Registro_Datos!U81</f>
        <v>0</v>
      </c>
      <c r="U69" s="85">
        <f>Registro_Datos!V81</f>
        <v>0</v>
      </c>
      <c r="V69" s="85">
        <f>Registro_Datos!W81</f>
        <v>0</v>
      </c>
      <c r="W69" s="85">
        <f>Registro_Datos!X81</f>
        <v>0</v>
      </c>
      <c r="X69" s="86">
        <f>Registro_Datos!Y81</f>
        <v>0</v>
      </c>
      <c r="Y69" s="25" t="str">
        <f>IF(Registro_Datos!$U$3="Esc 1",
    IF((COUNTIFS(E69:W69,1, $E$6:$W$6,"Prioridad 1") + COUNTIFS(E69:W69,1, $E$6:$W$6, "Prioridad 2")/2 + COUNTIFS(E69:W69,1,$E$6:$W$6, "Prioridad 3")/3)&gt;=1,
        "Predio Rechazado",
        "Predio Aprobado"),
    IF(Registro_Datos!$U$3="Esc 2",
        IF((COUNTIFS(E69:W69,1, $E$6:$W$6,"Prioridad 1") + COUNTIFS(E69:W69,1, $E$6:$W$6, "Prioridad 2")/3 + COUNTIFS(E69:W69,1,$E$6:$W$6, "Prioridad 3")/4)&gt;=1,
            "Predio Rechazado",
            "Predio Aprobado")))</f>
        <v>Predio Aprobado</v>
      </c>
    </row>
    <row r="70" spans="1:25" s="5" customFormat="1" ht="24" customHeight="1" x14ac:dyDescent="0.25">
      <c r="A70" s="74" t="str">
        <f>Registro_Datos!B82</f>
        <v>63</v>
      </c>
      <c r="B70" s="30">
        <f>Registro_Datos!C82</f>
        <v>0</v>
      </c>
      <c r="C70" s="58" t="str">
        <f>IF(Registro_Datos!D51&lt;&gt;"",Registro_Datos!D51," ")</f>
        <v xml:space="preserve"> </v>
      </c>
      <c r="D70" s="57" t="str">
        <f>IF(Registro_Datos!E51&lt;&gt;"",Registro_Datos!E51,"")</f>
        <v/>
      </c>
      <c r="E70" s="85">
        <f>Registro_Datos!F82</f>
        <v>0</v>
      </c>
      <c r="F70" s="85">
        <f>Registro_Datos!G82</f>
        <v>0</v>
      </c>
      <c r="G70" s="85">
        <f>Registro_Datos!H82</f>
        <v>0</v>
      </c>
      <c r="H70" s="85">
        <f>Registro_Datos!I82</f>
        <v>0</v>
      </c>
      <c r="I70" s="85">
        <f>Registro_Datos!J82</f>
        <v>0</v>
      </c>
      <c r="J70" s="85">
        <f>Registro_Datos!K82</f>
        <v>0</v>
      </c>
      <c r="K70" s="85">
        <f>Registro_Datos!L82</f>
        <v>0</v>
      </c>
      <c r="L70" s="85">
        <f>Registro_Datos!M82</f>
        <v>0</v>
      </c>
      <c r="M70" s="85">
        <f>Registro_Datos!N82</f>
        <v>0</v>
      </c>
      <c r="N70" s="85">
        <f>Registro_Datos!O82</f>
        <v>0</v>
      </c>
      <c r="O70" s="85">
        <f>Registro_Datos!P82</f>
        <v>0</v>
      </c>
      <c r="P70" s="85">
        <f>Registro_Datos!Q82</f>
        <v>0</v>
      </c>
      <c r="Q70" s="85">
        <f>Registro_Datos!R82</f>
        <v>0</v>
      </c>
      <c r="R70" s="85">
        <f>Registro_Datos!S82</f>
        <v>0</v>
      </c>
      <c r="S70" s="85">
        <f>Registro_Datos!T82</f>
        <v>0</v>
      </c>
      <c r="T70" s="85">
        <f>Registro_Datos!U82</f>
        <v>0</v>
      </c>
      <c r="U70" s="85">
        <f>Registro_Datos!V82</f>
        <v>0</v>
      </c>
      <c r="V70" s="85">
        <f>Registro_Datos!W82</f>
        <v>0</v>
      </c>
      <c r="W70" s="85">
        <f>Registro_Datos!X82</f>
        <v>0</v>
      </c>
      <c r="X70" s="86">
        <f>Registro_Datos!Y82</f>
        <v>0</v>
      </c>
      <c r="Y70" s="25" t="str">
        <f>IF(Registro_Datos!$U$3="Esc 1",
    IF((COUNTIFS(E70:W70,1, $E$6:$W$6,"Prioridad 1") + COUNTIFS(E70:W70,1, $E$6:$W$6, "Prioridad 2")/2 + COUNTIFS(E70:W70,1,$E$6:$W$6, "Prioridad 3")/3)&gt;=1,
        "Predio Rechazado",
        "Predio Aprobado"),
    IF(Registro_Datos!$U$3="Esc 2",
        IF((COUNTIFS(E70:W70,1, $E$6:$W$6,"Prioridad 1") + COUNTIFS(E70:W70,1, $E$6:$W$6, "Prioridad 2")/3 + COUNTIFS(E70:W70,1,$E$6:$W$6, "Prioridad 3")/4)&gt;=1,
            "Predio Rechazado",
            "Predio Aprobado")))</f>
        <v>Predio Aprobado</v>
      </c>
    </row>
    <row r="71" spans="1:25" s="5" customFormat="1" ht="24" customHeight="1" x14ac:dyDescent="0.25">
      <c r="A71" s="74" t="str">
        <f>Registro_Datos!B83</f>
        <v>64</v>
      </c>
      <c r="B71" s="30">
        <f>Registro_Datos!C83</f>
        <v>0</v>
      </c>
      <c r="C71" s="58" t="str">
        <f>IF(Registro_Datos!D52&lt;&gt;"",Registro_Datos!D52," ")</f>
        <v xml:space="preserve"> </v>
      </c>
      <c r="D71" s="57" t="str">
        <f>IF(Registro_Datos!E52&lt;&gt;"",Registro_Datos!E52,"")</f>
        <v/>
      </c>
      <c r="E71" s="85">
        <f>Registro_Datos!F83</f>
        <v>0</v>
      </c>
      <c r="F71" s="85">
        <f>Registro_Datos!G83</f>
        <v>0</v>
      </c>
      <c r="G71" s="85">
        <f>Registro_Datos!H83</f>
        <v>0</v>
      </c>
      <c r="H71" s="85">
        <f>Registro_Datos!I83</f>
        <v>0</v>
      </c>
      <c r="I71" s="85">
        <f>Registro_Datos!J83</f>
        <v>0</v>
      </c>
      <c r="J71" s="85">
        <f>Registro_Datos!K83</f>
        <v>0</v>
      </c>
      <c r="K71" s="85">
        <f>Registro_Datos!L83</f>
        <v>0</v>
      </c>
      <c r="L71" s="85">
        <f>Registro_Datos!M83</f>
        <v>0</v>
      </c>
      <c r="M71" s="85">
        <f>Registro_Datos!N83</f>
        <v>0</v>
      </c>
      <c r="N71" s="85">
        <f>Registro_Datos!O83</f>
        <v>0</v>
      </c>
      <c r="O71" s="85">
        <f>Registro_Datos!P83</f>
        <v>0</v>
      </c>
      <c r="P71" s="85">
        <f>Registro_Datos!Q83</f>
        <v>0</v>
      </c>
      <c r="Q71" s="85">
        <f>Registro_Datos!R83</f>
        <v>0</v>
      </c>
      <c r="R71" s="85">
        <f>Registro_Datos!S83</f>
        <v>0</v>
      </c>
      <c r="S71" s="85">
        <f>Registro_Datos!T83</f>
        <v>0</v>
      </c>
      <c r="T71" s="85">
        <f>Registro_Datos!U83</f>
        <v>0</v>
      </c>
      <c r="U71" s="85">
        <f>Registro_Datos!V83</f>
        <v>0</v>
      </c>
      <c r="V71" s="85">
        <f>Registro_Datos!W83</f>
        <v>0</v>
      </c>
      <c r="W71" s="85">
        <f>Registro_Datos!X83</f>
        <v>0</v>
      </c>
      <c r="X71" s="86">
        <f>Registro_Datos!Y83</f>
        <v>0</v>
      </c>
      <c r="Y71" s="25" t="str">
        <f>IF(Registro_Datos!$U$3="Esc 1",
    IF((COUNTIFS(E71:W71,1, $E$6:$W$6,"Prioridad 1") + COUNTIFS(E71:W71,1, $E$6:$W$6, "Prioridad 2")/2 + COUNTIFS(E71:W71,1,$E$6:$W$6, "Prioridad 3")/3)&gt;=1,
        "Predio Rechazado",
        "Predio Aprobado"),
    IF(Registro_Datos!$U$3="Esc 2",
        IF((COUNTIFS(E71:W71,1, $E$6:$W$6,"Prioridad 1") + COUNTIFS(E71:W71,1, $E$6:$W$6, "Prioridad 2")/3 + COUNTIFS(E71:W71,1,$E$6:$W$6, "Prioridad 3")/4)&gt;=1,
            "Predio Rechazado",
            "Predio Aprobado")))</f>
        <v>Predio Aprobado</v>
      </c>
    </row>
    <row r="72" spans="1:25" s="5" customFormat="1" ht="24" customHeight="1" x14ac:dyDescent="0.25">
      <c r="A72" s="74" t="str">
        <f>Registro_Datos!B84</f>
        <v>65</v>
      </c>
      <c r="B72" s="30">
        <f>Registro_Datos!C84</f>
        <v>0</v>
      </c>
      <c r="C72" s="58" t="str">
        <f>IF(Registro_Datos!D53&lt;&gt;"",Registro_Datos!D53," ")</f>
        <v xml:space="preserve"> </v>
      </c>
      <c r="D72" s="57" t="str">
        <f>IF(Registro_Datos!E53&lt;&gt;"",Registro_Datos!E53,"")</f>
        <v/>
      </c>
      <c r="E72" s="85">
        <f>Registro_Datos!F84</f>
        <v>0</v>
      </c>
      <c r="F72" s="85">
        <f>Registro_Datos!G84</f>
        <v>0</v>
      </c>
      <c r="G72" s="85">
        <f>Registro_Datos!H84</f>
        <v>0</v>
      </c>
      <c r="H72" s="85">
        <f>Registro_Datos!I84</f>
        <v>0</v>
      </c>
      <c r="I72" s="85">
        <f>Registro_Datos!J84</f>
        <v>0</v>
      </c>
      <c r="J72" s="85">
        <f>Registro_Datos!K84</f>
        <v>0</v>
      </c>
      <c r="K72" s="85">
        <f>Registro_Datos!L84</f>
        <v>0</v>
      </c>
      <c r="L72" s="85">
        <f>Registro_Datos!M84</f>
        <v>0</v>
      </c>
      <c r="M72" s="85">
        <f>Registro_Datos!N84</f>
        <v>0</v>
      </c>
      <c r="N72" s="85">
        <f>Registro_Datos!O84</f>
        <v>0</v>
      </c>
      <c r="O72" s="85">
        <f>Registro_Datos!P84</f>
        <v>0</v>
      </c>
      <c r="P72" s="85">
        <f>Registro_Datos!Q84</f>
        <v>0</v>
      </c>
      <c r="Q72" s="85">
        <f>Registro_Datos!R84</f>
        <v>0</v>
      </c>
      <c r="R72" s="85">
        <f>Registro_Datos!S84</f>
        <v>0</v>
      </c>
      <c r="S72" s="85">
        <f>Registro_Datos!T84</f>
        <v>0</v>
      </c>
      <c r="T72" s="85">
        <f>Registro_Datos!U84</f>
        <v>0</v>
      </c>
      <c r="U72" s="85">
        <f>Registro_Datos!V84</f>
        <v>0</v>
      </c>
      <c r="V72" s="85">
        <f>Registro_Datos!W84</f>
        <v>0</v>
      </c>
      <c r="W72" s="85">
        <f>Registro_Datos!X84</f>
        <v>0</v>
      </c>
      <c r="X72" s="86">
        <f>Registro_Datos!Y84</f>
        <v>0</v>
      </c>
      <c r="Y72" s="25" t="str">
        <f>IF(Registro_Datos!$U$3="Esc 1",
    IF((COUNTIFS(E72:W72,1, $E$6:$W$6,"Prioridad 1") + COUNTIFS(E72:W72,1, $E$6:$W$6, "Prioridad 2")/2 + COUNTIFS(E72:W72,1,$E$6:$W$6, "Prioridad 3")/3)&gt;=1,
        "Predio Rechazado",
        "Predio Aprobado"),
    IF(Registro_Datos!$U$3="Esc 2",
        IF((COUNTIFS(E72:W72,1, $E$6:$W$6,"Prioridad 1") + COUNTIFS(E72:W72,1, $E$6:$W$6, "Prioridad 2")/3 + COUNTIFS(E72:W72,1,$E$6:$W$6, "Prioridad 3")/4)&gt;=1,
            "Predio Rechazado",
            "Predio Aprobado")))</f>
        <v>Predio Aprobado</v>
      </c>
    </row>
    <row r="73" spans="1:25" s="5" customFormat="1" ht="24" customHeight="1" x14ac:dyDescent="0.25">
      <c r="A73" s="74" t="str">
        <f>Registro_Datos!B85</f>
        <v>66</v>
      </c>
      <c r="B73" s="30">
        <f>Registro_Datos!C85</f>
        <v>0</v>
      </c>
      <c r="C73" s="58" t="str">
        <f>IF(Registro_Datos!D54&lt;&gt;"",Registro_Datos!D54," ")</f>
        <v xml:space="preserve"> </v>
      </c>
      <c r="D73" s="57" t="str">
        <f>IF(Registro_Datos!E54&lt;&gt;"",Registro_Datos!E54,"")</f>
        <v/>
      </c>
      <c r="E73" s="85">
        <f>Registro_Datos!F85</f>
        <v>0</v>
      </c>
      <c r="F73" s="85">
        <f>Registro_Datos!G85</f>
        <v>0</v>
      </c>
      <c r="G73" s="85">
        <f>Registro_Datos!H85</f>
        <v>0</v>
      </c>
      <c r="H73" s="85">
        <f>Registro_Datos!I85</f>
        <v>0</v>
      </c>
      <c r="I73" s="85">
        <f>Registro_Datos!J85</f>
        <v>0</v>
      </c>
      <c r="J73" s="85">
        <f>Registro_Datos!K85</f>
        <v>0</v>
      </c>
      <c r="K73" s="85">
        <f>Registro_Datos!L85</f>
        <v>0</v>
      </c>
      <c r="L73" s="85">
        <f>Registro_Datos!M85</f>
        <v>0</v>
      </c>
      <c r="M73" s="85">
        <f>Registro_Datos!N85</f>
        <v>0</v>
      </c>
      <c r="N73" s="85">
        <f>Registro_Datos!O85</f>
        <v>0</v>
      </c>
      <c r="O73" s="85">
        <f>Registro_Datos!P85</f>
        <v>0</v>
      </c>
      <c r="P73" s="85">
        <f>Registro_Datos!Q85</f>
        <v>0</v>
      </c>
      <c r="Q73" s="85">
        <f>Registro_Datos!R85</f>
        <v>0</v>
      </c>
      <c r="R73" s="85">
        <f>Registro_Datos!S85</f>
        <v>0</v>
      </c>
      <c r="S73" s="85">
        <f>Registro_Datos!T85</f>
        <v>0</v>
      </c>
      <c r="T73" s="85">
        <f>Registro_Datos!U85</f>
        <v>0</v>
      </c>
      <c r="U73" s="85">
        <f>Registro_Datos!V85</f>
        <v>0</v>
      </c>
      <c r="V73" s="85">
        <f>Registro_Datos!W85</f>
        <v>0</v>
      </c>
      <c r="W73" s="85">
        <f>Registro_Datos!X85</f>
        <v>0</v>
      </c>
      <c r="X73" s="86">
        <f>Registro_Datos!Y85</f>
        <v>0</v>
      </c>
      <c r="Y73" s="25" t="str">
        <f>IF(Registro_Datos!$U$3="Esc 1",
    IF((COUNTIFS(E73:W73,1, $E$6:$W$6,"Prioridad 1") + COUNTIFS(E73:W73,1, $E$6:$W$6, "Prioridad 2")/2 + COUNTIFS(E73:W73,1,$E$6:$W$6, "Prioridad 3")/3)&gt;=1,
        "Predio Rechazado",
        "Predio Aprobado"),
    IF(Registro_Datos!$U$3="Esc 2",
        IF((COUNTIFS(E73:W73,1, $E$6:$W$6,"Prioridad 1") + COUNTIFS(E73:W73,1, $E$6:$W$6, "Prioridad 2")/3 + COUNTIFS(E73:W73,1,$E$6:$W$6, "Prioridad 3")/4)&gt;=1,
            "Predio Rechazado",
            "Predio Aprobado")))</f>
        <v>Predio Aprobado</v>
      </c>
    </row>
    <row r="74" spans="1:25" s="5" customFormat="1" ht="24" customHeight="1" x14ac:dyDescent="0.25">
      <c r="A74" s="74" t="str">
        <f>Registro_Datos!B86</f>
        <v>67</v>
      </c>
      <c r="B74" s="30">
        <f>Registro_Datos!C86</f>
        <v>0</v>
      </c>
      <c r="C74" s="58" t="str">
        <f>IF(Registro_Datos!D55&lt;&gt;"",Registro_Datos!D55," ")</f>
        <v xml:space="preserve"> </v>
      </c>
      <c r="D74" s="57" t="str">
        <f>IF(Registro_Datos!E55&lt;&gt;"",Registro_Datos!E55,"")</f>
        <v/>
      </c>
      <c r="E74" s="85">
        <f>Registro_Datos!F86</f>
        <v>0</v>
      </c>
      <c r="F74" s="85">
        <f>Registro_Datos!G86</f>
        <v>0</v>
      </c>
      <c r="G74" s="85">
        <f>Registro_Datos!H86</f>
        <v>0</v>
      </c>
      <c r="H74" s="85">
        <f>Registro_Datos!I86</f>
        <v>0</v>
      </c>
      <c r="I74" s="85">
        <f>Registro_Datos!J86</f>
        <v>0</v>
      </c>
      <c r="J74" s="85">
        <f>Registro_Datos!K86</f>
        <v>0</v>
      </c>
      <c r="K74" s="85">
        <f>Registro_Datos!L86</f>
        <v>0</v>
      </c>
      <c r="L74" s="85">
        <f>Registro_Datos!M86</f>
        <v>0</v>
      </c>
      <c r="M74" s="85">
        <f>Registro_Datos!N86</f>
        <v>0</v>
      </c>
      <c r="N74" s="85">
        <f>Registro_Datos!O86</f>
        <v>0</v>
      </c>
      <c r="O74" s="85">
        <f>Registro_Datos!P86</f>
        <v>0</v>
      </c>
      <c r="P74" s="85">
        <f>Registro_Datos!Q86</f>
        <v>0</v>
      </c>
      <c r="Q74" s="85">
        <f>Registro_Datos!R86</f>
        <v>0</v>
      </c>
      <c r="R74" s="85">
        <f>Registro_Datos!S86</f>
        <v>0</v>
      </c>
      <c r="S74" s="85">
        <f>Registro_Datos!T86</f>
        <v>0</v>
      </c>
      <c r="T74" s="85">
        <f>Registro_Datos!U86</f>
        <v>0</v>
      </c>
      <c r="U74" s="85">
        <f>Registro_Datos!V86</f>
        <v>0</v>
      </c>
      <c r="V74" s="85">
        <f>Registro_Datos!W86</f>
        <v>0</v>
      </c>
      <c r="W74" s="85">
        <f>Registro_Datos!X86</f>
        <v>0</v>
      </c>
      <c r="X74" s="86">
        <f>Registro_Datos!Y86</f>
        <v>0</v>
      </c>
      <c r="Y74" s="25" t="str">
        <f>IF(Registro_Datos!$U$3="Esc 1",
    IF((COUNTIFS(E74:W74,1, $E$6:$W$6,"Prioridad 1") + COUNTIFS(E74:W74,1, $E$6:$W$6, "Prioridad 2")/2 + COUNTIFS(E74:W74,1,$E$6:$W$6, "Prioridad 3")/3)&gt;=1,
        "Predio Rechazado",
        "Predio Aprobado"),
    IF(Registro_Datos!$U$3="Esc 2",
        IF((COUNTIFS(E74:W74,1, $E$6:$W$6,"Prioridad 1") + COUNTIFS(E74:W74,1, $E$6:$W$6, "Prioridad 2")/3 + COUNTIFS(E74:W74,1,$E$6:$W$6, "Prioridad 3")/4)&gt;=1,
            "Predio Rechazado",
            "Predio Aprobado")))</f>
        <v>Predio Aprobado</v>
      </c>
    </row>
    <row r="75" spans="1:25" s="5" customFormat="1" ht="24" customHeight="1" x14ac:dyDescent="0.25">
      <c r="A75" s="74" t="str">
        <f>Registro_Datos!B87</f>
        <v>68</v>
      </c>
      <c r="B75" s="30">
        <f>Registro_Datos!C87</f>
        <v>0</v>
      </c>
      <c r="C75" s="58" t="str">
        <f>IF(Registro_Datos!D56&lt;&gt;"",Registro_Datos!D56," ")</f>
        <v xml:space="preserve"> </v>
      </c>
      <c r="D75" s="57" t="str">
        <f>IF(Registro_Datos!E56&lt;&gt;"",Registro_Datos!E56,"")</f>
        <v/>
      </c>
      <c r="E75" s="85">
        <f>Registro_Datos!F87</f>
        <v>0</v>
      </c>
      <c r="F75" s="85">
        <f>Registro_Datos!G87</f>
        <v>0</v>
      </c>
      <c r="G75" s="85">
        <f>Registro_Datos!H87</f>
        <v>0</v>
      </c>
      <c r="H75" s="85">
        <f>Registro_Datos!I87</f>
        <v>0</v>
      </c>
      <c r="I75" s="85">
        <f>Registro_Datos!J87</f>
        <v>0</v>
      </c>
      <c r="J75" s="85">
        <f>Registro_Datos!K87</f>
        <v>0</v>
      </c>
      <c r="K75" s="85">
        <f>Registro_Datos!L87</f>
        <v>0</v>
      </c>
      <c r="L75" s="85">
        <f>Registro_Datos!M87</f>
        <v>0</v>
      </c>
      <c r="M75" s="85">
        <f>Registro_Datos!N87</f>
        <v>0</v>
      </c>
      <c r="N75" s="85">
        <f>Registro_Datos!O87</f>
        <v>0</v>
      </c>
      <c r="O75" s="85">
        <f>Registro_Datos!P87</f>
        <v>0</v>
      </c>
      <c r="P75" s="85">
        <f>Registro_Datos!Q87</f>
        <v>0</v>
      </c>
      <c r="Q75" s="85">
        <f>Registro_Datos!R87</f>
        <v>0</v>
      </c>
      <c r="R75" s="85">
        <f>Registro_Datos!S87</f>
        <v>0</v>
      </c>
      <c r="S75" s="85">
        <f>Registro_Datos!T87</f>
        <v>0</v>
      </c>
      <c r="T75" s="85">
        <f>Registro_Datos!U87</f>
        <v>0</v>
      </c>
      <c r="U75" s="85">
        <f>Registro_Datos!V87</f>
        <v>0</v>
      </c>
      <c r="V75" s="85">
        <f>Registro_Datos!W87</f>
        <v>0</v>
      </c>
      <c r="W75" s="85">
        <f>Registro_Datos!X87</f>
        <v>0</v>
      </c>
      <c r="X75" s="86">
        <f>Registro_Datos!Y87</f>
        <v>0</v>
      </c>
      <c r="Y75" s="25" t="str">
        <f>IF(Registro_Datos!$U$3="Esc 1",
    IF((COUNTIFS(E75:W75,1, $E$6:$W$6,"Prioridad 1") + COUNTIFS(E75:W75,1, $E$6:$W$6, "Prioridad 2")/2 + COUNTIFS(E75:W75,1,$E$6:$W$6, "Prioridad 3")/3)&gt;=1,
        "Predio Rechazado",
        "Predio Aprobado"),
    IF(Registro_Datos!$U$3="Esc 2",
        IF((COUNTIFS(E75:W75,1, $E$6:$W$6,"Prioridad 1") + COUNTIFS(E75:W75,1, $E$6:$W$6, "Prioridad 2")/3 + COUNTIFS(E75:W75,1,$E$6:$W$6, "Prioridad 3")/4)&gt;=1,
            "Predio Rechazado",
            "Predio Aprobado")))</f>
        <v>Predio Aprobado</v>
      </c>
    </row>
    <row r="76" spans="1:25" s="5" customFormat="1" ht="24" customHeight="1" x14ac:dyDescent="0.25">
      <c r="A76" s="74" t="str">
        <f>Registro_Datos!B88</f>
        <v>69</v>
      </c>
      <c r="B76" s="30">
        <f>Registro_Datos!C88</f>
        <v>0</v>
      </c>
      <c r="C76" s="58" t="str">
        <f>IF(Registro_Datos!D57&lt;&gt;"",Registro_Datos!D57," ")</f>
        <v xml:space="preserve"> </v>
      </c>
      <c r="D76" s="57" t="str">
        <f>IF(Registro_Datos!E57&lt;&gt;"",Registro_Datos!E57,"")</f>
        <v/>
      </c>
      <c r="E76" s="85">
        <f>Registro_Datos!F88</f>
        <v>0</v>
      </c>
      <c r="F76" s="85">
        <f>Registro_Datos!G88</f>
        <v>0</v>
      </c>
      <c r="G76" s="85">
        <f>Registro_Datos!H88</f>
        <v>0</v>
      </c>
      <c r="H76" s="85">
        <f>Registro_Datos!I88</f>
        <v>0</v>
      </c>
      <c r="I76" s="85">
        <f>Registro_Datos!J88</f>
        <v>0</v>
      </c>
      <c r="J76" s="85">
        <f>Registro_Datos!K88</f>
        <v>0</v>
      </c>
      <c r="K76" s="85">
        <f>Registro_Datos!L88</f>
        <v>0</v>
      </c>
      <c r="L76" s="85">
        <f>Registro_Datos!M88</f>
        <v>0</v>
      </c>
      <c r="M76" s="85">
        <f>Registro_Datos!N88</f>
        <v>0</v>
      </c>
      <c r="N76" s="85">
        <f>Registro_Datos!O88</f>
        <v>0</v>
      </c>
      <c r="O76" s="85">
        <f>Registro_Datos!P88</f>
        <v>0</v>
      </c>
      <c r="P76" s="85">
        <f>Registro_Datos!Q88</f>
        <v>0</v>
      </c>
      <c r="Q76" s="85">
        <f>Registro_Datos!R88</f>
        <v>0</v>
      </c>
      <c r="R76" s="85">
        <f>Registro_Datos!S88</f>
        <v>0</v>
      </c>
      <c r="S76" s="85">
        <f>Registro_Datos!T88</f>
        <v>0</v>
      </c>
      <c r="T76" s="85">
        <f>Registro_Datos!U88</f>
        <v>0</v>
      </c>
      <c r="U76" s="85">
        <f>Registro_Datos!V88</f>
        <v>0</v>
      </c>
      <c r="V76" s="85">
        <f>Registro_Datos!W88</f>
        <v>0</v>
      </c>
      <c r="W76" s="85">
        <f>Registro_Datos!X88</f>
        <v>0</v>
      </c>
      <c r="X76" s="86">
        <f>Registro_Datos!Y88</f>
        <v>0</v>
      </c>
      <c r="Y76" s="25" t="str">
        <f>IF(Registro_Datos!$U$3="Esc 1",
    IF((COUNTIFS(E76:W76,1, $E$6:$W$6,"Prioridad 1") + COUNTIFS(E76:W76,1, $E$6:$W$6, "Prioridad 2")/2 + COUNTIFS(E76:W76,1,$E$6:$W$6, "Prioridad 3")/3)&gt;=1,
        "Predio Rechazado",
        "Predio Aprobado"),
    IF(Registro_Datos!$U$3="Esc 2",
        IF((COUNTIFS(E76:W76,1, $E$6:$W$6,"Prioridad 1") + COUNTIFS(E76:W76,1, $E$6:$W$6, "Prioridad 2")/3 + COUNTIFS(E76:W76,1,$E$6:$W$6, "Prioridad 3")/4)&gt;=1,
            "Predio Rechazado",
            "Predio Aprobado")))</f>
        <v>Predio Aprobado</v>
      </c>
    </row>
    <row r="77" spans="1:25" s="5" customFormat="1" ht="24" customHeight="1" x14ac:dyDescent="0.25">
      <c r="A77" s="74" t="str">
        <f>Registro_Datos!B89</f>
        <v>70</v>
      </c>
      <c r="B77" s="30">
        <f>Registro_Datos!C89</f>
        <v>0</v>
      </c>
      <c r="C77" s="58" t="str">
        <f>IF(Registro_Datos!D58&lt;&gt;"",Registro_Datos!D58," ")</f>
        <v xml:space="preserve"> </v>
      </c>
      <c r="D77" s="57" t="str">
        <f>IF(Registro_Datos!E58&lt;&gt;"",Registro_Datos!E58,"")</f>
        <v/>
      </c>
      <c r="E77" s="85">
        <f>Registro_Datos!F89</f>
        <v>0</v>
      </c>
      <c r="F77" s="85">
        <f>Registro_Datos!G89</f>
        <v>0</v>
      </c>
      <c r="G77" s="85">
        <f>Registro_Datos!H89</f>
        <v>0</v>
      </c>
      <c r="H77" s="85">
        <f>Registro_Datos!I89</f>
        <v>0</v>
      </c>
      <c r="I77" s="85">
        <f>Registro_Datos!J89</f>
        <v>0</v>
      </c>
      <c r="J77" s="85">
        <f>Registro_Datos!K89</f>
        <v>0</v>
      </c>
      <c r="K77" s="85">
        <f>Registro_Datos!L89</f>
        <v>0</v>
      </c>
      <c r="L77" s="85">
        <f>Registro_Datos!M89</f>
        <v>0</v>
      </c>
      <c r="M77" s="85">
        <f>Registro_Datos!N89</f>
        <v>0</v>
      </c>
      <c r="N77" s="85">
        <f>Registro_Datos!O89</f>
        <v>0</v>
      </c>
      <c r="O77" s="85">
        <f>Registro_Datos!P89</f>
        <v>0</v>
      </c>
      <c r="P77" s="85">
        <f>Registro_Datos!Q89</f>
        <v>0</v>
      </c>
      <c r="Q77" s="85">
        <f>Registro_Datos!R89</f>
        <v>0</v>
      </c>
      <c r="R77" s="85">
        <f>Registro_Datos!S89</f>
        <v>0</v>
      </c>
      <c r="S77" s="85">
        <f>Registro_Datos!T89</f>
        <v>0</v>
      </c>
      <c r="T77" s="85">
        <f>Registro_Datos!U89</f>
        <v>0</v>
      </c>
      <c r="U77" s="85">
        <f>Registro_Datos!V89</f>
        <v>0</v>
      </c>
      <c r="V77" s="85">
        <f>Registro_Datos!W89</f>
        <v>0</v>
      </c>
      <c r="W77" s="85">
        <f>Registro_Datos!X89</f>
        <v>0</v>
      </c>
      <c r="X77" s="86">
        <f>Registro_Datos!Y89</f>
        <v>0</v>
      </c>
      <c r="Y77" s="25" t="str">
        <f>IF(Registro_Datos!$U$3="Esc 1",
    IF((COUNTIFS(E77:W77,1, $E$6:$W$6,"Prioridad 1") + COUNTIFS(E77:W77,1, $E$6:$W$6, "Prioridad 2")/2 + COUNTIFS(E77:W77,1,$E$6:$W$6, "Prioridad 3")/3)&gt;=1,
        "Predio Rechazado",
        "Predio Aprobado"),
    IF(Registro_Datos!$U$3="Esc 2",
        IF((COUNTIFS(E77:W77,1, $E$6:$W$6,"Prioridad 1") + COUNTIFS(E77:W77,1, $E$6:$W$6, "Prioridad 2")/3 + COUNTIFS(E77:W77,1,$E$6:$W$6, "Prioridad 3")/4)&gt;=1,
            "Predio Rechazado",
            "Predio Aprobado")))</f>
        <v>Predio Aprobado</v>
      </c>
    </row>
    <row r="78" spans="1:25" s="5" customFormat="1" ht="24" customHeight="1" x14ac:dyDescent="0.25">
      <c r="A78" s="74" t="str">
        <f>Registro_Datos!B90</f>
        <v>71</v>
      </c>
      <c r="B78" s="30">
        <f>Registro_Datos!C90</f>
        <v>0</v>
      </c>
      <c r="C78" s="58" t="str">
        <f>IF(Registro_Datos!D59&lt;&gt;"",Registro_Datos!D59," ")</f>
        <v xml:space="preserve"> </v>
      </c>
      <c r="D78" s="57" t="str">
        <f>IF(Registro_Datos!E59&lt;&gt;"",Registro_Datos!E59,"")</f>
        <v/>
      </c>
      <c r="E78" s="85">
        <f>Registro_Datos!F90</f>
        <v>0</v>
      </c>
      <c r="F78" s="85">
        <f>Registro_Datos!G90</f>
        <v>0</v>
      </c>
      <c r="G78" s="85">
        <f>Registro_Datos!H90</f>
        <v>0</v>
      </c>
      <c r="H78" s="85">
        <f>Registro_Datos!I90</f>
        <v>0</v>
      </c>
      <c r="I78" s="85">
        <f>Registro_Datos!J90</f>
        <v>0</v>
      </c>
      <c r="J78" s="85">
        <f>Registro_Datos!K90</f>
        <v>0</v>
      </c>
      <c r="K78" s="85">
        <f>Registro_Datos!L90</f>
        <v>0</v>
      </c>
      <c r="L78" s="85">
        <f>Registro_Datos!M90</f>
        <v>0</v>
      </c>
      <c r="M78" s="85">
        <f>Registro_Datos!N90</f>
        <v>0</v>
      </c>
      <c r="N78" s="85">
        <f>Registro_Datos!O90</f>
        <v>0</v>
      </c>
      <c r="O78" s="85">
        <f>Registro_Datos!P90</f>
        <v>0</v>
      </c>
      <c r="P78" s="85">
        <f>Registro_Datos!Q90</f>
        <v>0</v>
      </c>
      <c r="Q78" s="85">
        <f>Registro_Datos!R90</f>
        <v>0</v>
      </c>
      <c r="R78" s="85">
        <f>Registro_Datos!S90</f>
        <v>0</v>
      </c>
      <c r="S78" s="85">
        <f>Registro_Datos!T90</f>
        <v>0</v>
      </c>
      <c r="T78" s="85">
        <f>Registro_Datos!U90</f>
        <v>0</v>
      </c>
      <c r="U78" s="85">
        <f>Registro_Datos!V90</f>
        <v>0</v>
      </c>
      <c r="V78" s="85">
        <f>Registro_Datos!W90</f>
        <v>0</v>
      </c>
      <c r="W78" s="85">
        <f>Registro_Datos!X90</f>
        <v>0</v>
      </c>
      <c r="X78" s="86">
        <f>Registro_Datos!Y90</f>
        <v>0</v>
      </c>
      <c r="Y78" s="25" t="str">
        <f>IF(Registro_Datos!$U$3="Esc 1",
    IF((COUNTIFS(E78:W78,1, $E$6:$W$6,"Prioridad 1") + COUNTIFS(E78:W78,1, $E$6:$W$6, "Prioridad 2")/2 + COUNTIFS(E78:W78,1,$E$6:$W$6, "Prioridad 3")/3)&gt;=1,
        "Predio Rechazado",
        "Predio Aprobado"),
    IF(Registro_Datos!$U$3="Esc 2",
        IF((COUNTIFS(E78:W78,1, $E$6:$W$6,"Prioridad 1") + COUNTIFS(E78:W78,1, $E$6:$W$6, "Prioridad 2")/3 + COUNTIFS(E78:W78,1,$E$6:$W$6, "Prioridad 3")/4)&gt;=1,
            "Predio Rechazado",
            "Predio Aprobado")))</f>
        <v>Predio Aprobado</v>
      </c>
    </row>
    <row r="79" spans="1:25" s="5" customFormat="1" ht="24" customHeight="1" x14ac:dyDescent="0.25">
      <c r="A79" s="74" t="str">
        <f>Registro_Datos!B91</f>
        <v>72</v>
      </c>
      <c r="B79" s="30">
        <f>Registro_Datos!C91</f>
        <v>0</v>
      </c>
      <c r="C79" s="58" t="str">
        <f>IF(Registro_Datos!D60&lt;&gt;"",Registro_Datos!D60," ")</f>
        <v xml:space="preserve"> </v>
      </c>
      <c r="D79" s="57" t="str">
        <f>IF(Registro_Datos!E60&lt;&gt;"",Registro_Datos!E60,"")</f>
        <v/>
      </c>
      <c r="E79" s="85">
        <f>Registro_Datos!F91</f>
        <v>0</v>
      </c>
      <c r="F79" s="85">
        <f>Registro_Datos!G91</f>
        <v>0</v>
      </c>
      <c r="G79" s="85">
        <f>Registro_Datos!H91</f>
        <v>0</v>
      </c>
      <c r="H79" s="85">
        <f>Registro_Datos!I91</f>
        <v>0</v>
      </c>
      <c r="I79" s="85">
        <f>Registro_Datos!J91</f>
        <v>0</v>
      </c>
      <c r="J79" s="85">
        <f>Registro_Datos!K91</f>
        <v>0</v>
      </c>
      <c r="K79" s="85">
        <f>Registro_Datos!L91</f>
        <v>0</v>
      </c>
      <c r="L79" s="85">
        <f>Registro_Datos!M91</f>
        <v>0</v>
      </c>
      <c r="M79" s="85">
        <f>Registro_Datos!N91</f>
        <v>0</v>
      </c>
      <c r="N79" s="85">
        <f>Registro_Datos!O91</f>
        <v>0</v>
      </c>
      <c r="O79" s="85">
        <f>Registro_Datos!P91</f>
        <v>0</v>
      </c>
      <c r="P79" s="85">
        <f>Registro_Datos!Q91</f>
        <v>0</v>
      </c>
      <c r="Q79" s="85">
        <f>Registro_Datos!R91</f>
        <v>0</v>
      </c>
      <c r="R79" s="85">
        <f>Registro_Datos!S91</f>
        <v>0</v>
      </c>
      <c r="S79" s="85">
        <f>Registro_Datos!T91</f>
        <v>0</v>
      </c>
      <c r="T79" s="85">
        <f>Registro_Datos!U91</f>
        <v>0</v>
      </c>
      <c r="U79" s="85">
        <f>Registro_Datos!V91</f>
        <v>0</v>
      </c>
      <c r="V79" s="85">
        <f>Registro_Datos!W91</f>
        <v>0</v>
      </c>
      <c r="W79" s="85">
        <f>Registro_Datos!X91</f>
        <v>0</v>
      </c>
      <c r="X79" s="86">
        <f>Registro_Datos!Y91</f>
        <v>0</v>
      </c>
      <c r="Y79" s="25" t="str">
        <f>IF(Registro_Datos!$U$3="Esc 1",
    IF((COUNTIFS(E79:W79,1, $E$6:$W$6,"Prioridad 1") + COUNTIFS(E79:W79,1, $E$6:$W$6, "Prioridad 2")/2 + COUNTIFS(E79:W79,1,$E$6:$W$6, "Prioridad 3")/3)&gt;=1,
        "Predio Rechazado",
        "Predio Aprobado"),
    IF(Registro_Datos!$U$3="Esc 2",
        IF((COUNTIFS(E79:W79,1, $E$6:$W$6,"Prioridad 1") + COUNTIFS(E79:W79,1, $E$6:$W$6, "Prioridad 2")/3 + COUNTIFS(E79:W79,1,$E$6:$W$6, "Prioridad 3")/4)&gt;=1,
            "Predio Rechazado",
            "Predio Aprobado")))</f>
        <v>Predio Aprobado</v>
      </c>
    </row>
    <row r="80" spans="1:25" s="5" customFormat="1" ht="24" customHeight="1" x14ac:dyDescent="0.25">
      <c r="A80" s="74" t="str">
        <f>Registro_Datos!B92</f>
        <v>73</v>
      </c>
      <c r="B80" s="30">
        <f>Registro_Datos!C92</f>
        <v>0</v>
      </c>
      <c r="C80" s="58" t="str">
        <f>IF(Registro_Datos!D61&lt;&gt;"",Registro_Datos!D61," ")</f>
        <v xml:space="preserve"> </v>
      </c>
      <c r="D80" s="57" t="str">
        <f>IF(Registro_Datos!E61&lt;&gt;"",Registro_Datos!E61,"")</f>
        <v/>
      </c>
      <c r="E80" s="85">
        <f>Registro_Datos!F92</f>
        <v>0</v>
      </c>
      <c r="F80" s="85">
        <f>Registro_Datos!G92</f>
        <v>0</v>
      </c>
      <c r="G80" s="85">
        <f>Registro_Datos!H92</f>
        <v>0</v>
      </c>
      <c r="H80" s="85">
        <f>Registro_Datos!I92</f>
        <v>0</v>
      </c>
      <c r="I80" s="85">
        <f>Registro_Datos!J92</f>
        <v>0</v>
      </c>
      <c r="J80" s="85">
        <f>Registro_Datos!K92</f>
        <v>0</v>
      </c>
      <c r="K80" s="85">
        <f>Registro_Datos!L92</f>
        <v>0</v>
      </c>
      <c r="L80" s="85">
        <f>Registro_Datos!M92</f>
        <v>0</v>
      </c>
      <c r="M80" s="85">
        <f>Registro_Datos!N92</f>
        <v>0</v>
      </c>
      <c r="N80" s="85">
        <f>Registro_Datos!O92</f>
        <v>0</v>
      </c>
      <c r="O80" s="85">
        <f>Registro_Datos!P92</f>
        <v>0</v>
      </c>
      <c r="P80" s="85">
        <f>Registro_Datos!Q92</f>
        <v>0</v>
      </c>
      <c r="Q80" s="85">
        <f>Registro_Datos!R92</f>
        <v>0</v>
      </c>
      <c r="R80" s="85">
        <f>Registro_Datos!S92</f>
        <v>0</v>
      </c>
      <c r="S80" s="85">
        <f>Registro_Datos!T92</f>
        <v>0</v>
      </c>
      <c r="T80" s="85">
        <f>Registro_Datos!U92</f>
        <v>0</v>
      </c>
      <c r="U80" s="85">
        <f>Registro_Datos!V92</f>
        <v>0</v>
      </c>
      <c r="V80" s="85">
        <f>Registro_Datos!W92</f>
        <v>0</v>
      </c>
      <c r="W80" s="85">
        <f>Registro_Datos!X92</f>
        <v>0</v>
      </c>
      <c r="X80" s="86">
        <f>Registro_Datos!Y92</f>
        <v>0</v>
      </c>
      <c r="Y80" s="25" t="str">
        <f>IF(Registro_Datos!$U$3="Esc 1",
    IF((COUNTIFS(E80:W80,1, $E$6:$W$6,"Prioridad 1") + COUNTIFS(E80:W80,1, $E$6:$W$6, "Prioridad 2")/2 + COUNTIFS(E80:W80,1,$E$6:$W$6, "Prioridad 3")/3)&gt;=1,
        "Predio Rechazado",
        "Predio Aprobado"),
    IF(Registro_Datos!$U$3="Esc 2",
        IF((COUNTIFS(E80:W80,1, $E$6:$W$6,"Prioridad 1") + COUNTIFS(E80:W80,1, $E$6:$W$6, "Prioridad 2")/3 + COUNTIFS(E80:W80,1,$E$6:$W$6, "Prioridad 3")/4)&gt;=1,
            "Predio Rechazado",
            "Predio Aprobado")))</f>
        <v>Predio Aprobado</v>
      </c>
    </row>
    <row r="81" spans="1:26" s="5" customFormat="1" ht="24" customHeight="1" x14ac:dyDescent="0.25">
      <c r="A81" s="74" t="str">
        <f>Registro_Datos!B93</f>
        <v>74</v>
      </c>
      <c r="B81" s="30">
        <f>Registro_Datos!C93</f>
        <v>0</v>
      </c>
      <c r="C81" s="58" t="str">
        <f>IF(Registro_Datos!D62&lt;&gt;"",Registro_Datos!D62," ")</f>
        <v xml:space="preserve"> </v>
      </c>
      <c r="D81" s="57" t="str">
        <f>IF(Registro_Datos!E62&lt;&gt;"",Registro_Datos!E62,"")</f>
        <v/>
      </c>
      <c r="E81" s="85">
        <f>Registro_Datos!F93</f>
        <v>0</v>
      </c>
      <c r="F81" s="85">
        <f>Registro_Datos!G93</f>
        <v>0</v>
      </c>
      <c r="G81" s="85">
        <f>Registro_Datos!H93</f>
        <v>0</v>
      </c>
      <c r="H81" s="85">
        <f>Registro_Datos!I93</f>
        <v>0</v>
      </c>
      <c r="I81" s="85">
        <f>Registro_Datos!J93</f>
        <v>0</v>
      </c>
      <c r="J81" s="85">
        <f>Registro_Datos!K93</f>
        <v>0</v>
      </c>
      <c r="K81" s="85">
        <f>Registro_Datos!L93</f>
        <v>0</v>
      </c>
      <c r="L81" s="85">
        <f>Registro_Datos!M93</f>
        <v>0</v>
      </c>
      <c r="M81" s="85">
        <f>Registro_Datos!N93</f>
        <v>0</v>
      </c>
      <c r="N81" s="85">
        <f>Registro_Datos!O93</f>
        <v>0</v>
      </c>
      <c r="O81" s="85">
        <f>Registro_Datos!P93</f>
        <v>0</v>
      </c>
      <c r="P81" s="85">
        <f>Registro_Datos!Q93</f>
        <v>0</v>
      </c>
      <c r="Q81" s="85">
        <f>Registro_Datos!R93</f>
        <v>0</v>
      </c>
      <c r="R81" s="85">
        <f>Registro_Datos!S93</f>
        <v>0</v>
      </c>
      <c r="S81" s="85">
        <f>Registro_Datos!T93</f>
        <v>0</v>
      </c>
      <c r="T81" s="85">
        <f>Registro_Datos!U93</f>
        <v>0</v>
      </c>
      <c r="U81" s="85">
        <f>Registro_Datos!V93</f>
        <v>0</v>
      </c>
      <c r="V81" s="85">
        <f>Registro_Datos!W93</f>
        <v>0</v>
      </c>
      <c r="W81" s="85">
        <f>Registro_Datos!X93</f>
        <v>0</v>
      </c>
      <c r="X81" s="86">
        <f>Registro_Datos!Y93</f>
        <v>0</v>
      </c>
      <c r="Y81" s="25" t="str">
        <f>IF(Registro_Datos!$U$3="Esc 1",
    IF((COUNTIFS(E81:W81,1, $E$6:$W$6,"Prioridad 1") + COUNTIFS(E81:W81,1, $E$6:$W$6, "Prioridad 2")/2 + COUNTIFS(E81:W81,1,$E$6:$W$6, "Prioridad 3")/3)&gt;=1,
        "Predio Rechazado",
        "Predio Aprobado"),
    IF(Registro_Datos!$U$3="Esc 2",
        IF((COUNTIFS(E81:W81,1, $E$6:$W$6,"Prioridad 1") + COUNTIFS(E81:W81,1, $E$6:$W$6, "Prioridad 2")/3 + COUNTIFS(E81:W81,1,$E$6:$W$6, "Prioridad 3")/4)&gt;=1,
            "Predio Rechazado",
            "Predio Aprobado")))</f>
        <v>Predio Aprobado</v>
      </c>
    </row>
    <row r="82" spans="1:26" s="5" customFormat="1" ht="24" customHeight="1" x14ac:dyDescent="0.25">
      <c r="A82" s="74" t="str">
        <f>Registro_Datos!B94</f>
        <v>75</v>
      </c>
      <c r="B82" s="30">
        <f>Registro_Datos!C94</f>
        <v>0</v>
      </c>
      <c r="C82" s="58" t="str">
        <f>IF(Registro_Datos!D63&lt;&gt;"",Registro_Datos!D63," ")</f>
        <v xml:space="preserve"> </v>
      </c>
      <c r="D82" s="57" t="str">
        <f>IF(Registro_Datos!E63&lt;&gt;"",Registro_Datos!E63,"")</f>
        <v/>
      </c>
      <c r="E82" s="85">
        <f>Registro_Datos!F94</f>
        <v>0</v>
      </c>
      <c r="F82" s="85">
        <f>Registro_Datos!G94</f>
        <v>0</v>
      </c>
      <c r="G82" s="85">
        <f>Registro_Datos!H94</f>
        <v>0</v>
      </c>
      <c r="H82" s="85">
        <f>Registro_Datos!I94</f>
        <v>0</v>
      </c>
      <c r="I82" s="85">
        <f>Registro_Datos!J94</f>
        <v>0</v>
      </c>
      <c r="J82" s="85">
        <f>Registro_Datos!K94</f>
        <v>0</v>
      </c>
      <c r="K82" s="85">
        <f>Registro_Datos!L94</f>
        <v>0</v>
      </c>
      <c r="L82" s="85">
        <f>Registro_Datos!M94</f>
        <v>0</v>
      </c>
      <c r="M82" s="85">
        <f>Registro_Datos!N94</f>
        <v>0</v>
      </c>
      <c r="N82" s="85">
        <f>Registro_Datos!O94</f>
        <v>0</v>
      </c>
      <c r="O82" s="85">
        <f>Registro_Datos!P94</f>
        <v>0</v>
      </c>
      <c r="P82" s="85">
        <f>Registro_Datos!Q94</f>
        <v>0</v>
      </c>
      <c r="Q82" s="85">
        <f>Registro_Datos!R94</f>
        <v>0</v>
      </c>
      <c r="R82" s="85">
        <f>Registro_Datos!S94</f>
        <v>0</v>
      </c>
      <c r="S82" s="85">
        <f>Registro_Datos!T94</f>
        <v>0</v>
      </c>
      <c r="T82" s="85">
        <f>Registro_Datos!U94</f>
        <v>0</v>
      </c>
      <c r="U82" s="85">
        <f>Registro_Datos!V94</f>
        <v>0</v>
      </c>
      <c r="V82" s="85">
        <f>Registro_Datos!W94</f>
        <v>0</v>
      </c>
      <c r="W82" s="85">
        <f>Registro_Datos!X94</f>
        <v>0</v>
      </c>
      <c r="X82" s="86">
        <f>Registro_Datos!Y94</f>
        <v>0</v>
      </c>
      <c r="Y82" s="25" t="str">
        <f>IF(Registro_Datos!$U$3="Esc 1",
    IF((COUNTIFS(E82:W82,1, $E$6:$W$6,"Prioridad 1") + COUNTIFS(E82:W82,1, $E$6:$W$6, "Prioridad 2")/2 + COUNTIFS(E82:W82,1,$E$6:$W$6, "Prioridad 3")/3)&gt;=1,
        "Predio Rechazado",
        "Predio Aprobado"),
    IF(Registro_Datos!$U$3="Esc 2",
        IF((COUNTIFS(E82:W82,1, $E$6:$W$6,"Prioridad 1") + COUNTIFS(E82:W82,1, $E$6:$W$6, "Prioridad 2")/3 + COUNTIFS(E82:W82,1,$E$6:$W$6, "Prioridad 3")/4)&gt;=1,
            "Predio Rechazado",
            "Predio Aprobado")))</f>
        <v>Predio Aprobado</v>
      </c>
    </row>
    <row r="83" spans="1:26" s="5" customFormat="1" ht="24" customHeight="1" x14ac:dyDescent="0.25">
      <c r="A83" s="74" t="str">
        <f>Registro_Datos!B95</f>
        <v>76</v>
      </c>
      <c r="B83" s="30">
        <f>Registro_Datos!C95</f>
        <v>0</v>
      </c>
      <c r="C83" s="58" t="str">
        <f>IF(Registro_Datos!D64&lt;&gt;"",Registro_Datos!D64," ")</f>
        <v xml:space="preserve"> </v>
      </c>
      <c r="D83" s="57" t="str">
        <f>IF(Registro_Datos!E64&lt;&gt;"",Registro_Datos!E64,"")</f>
        <v/>
      </c>
      <c r="E83" s="85">
        <f>Registro_Datos!F95</f>
        <v>0</v>
      </c>
      <c r="F83" s="85">
        <f>Registro_Datos!G95</f>
        <v>0</v>
      </c>
      <c r="G83" s="85">
        <f>Registro_Datos!H95</f>
        <v>0</v>
      </c>
      <c r="H83" s="85">
        <f>Registro_Datos!I95</f>
        <v>0</v>
      </c>
      <c r="I83" s="85">
        <f>Registro_Datos!J95</f>
        <v>0</v>
      </c>
      <c r="J83" s="85">
        <f>Registro_Datos!K95</f>
        <v>0</v>
      </c>
      <c r="K83" s="85">
        <f>Registro_Datos!L95</f>
        <v>0</v>
      </c>
      <c r="L83" s="85">
        <f>Registro_Datos!M95</f>
        <v>0</v>
      </c>
      <c r="M83" s="85">
        <f>Registro_Datos!N95</f>
        <v>0</v>
      </c>
      <c r="N83" s="85">
        <f>Registro_Datos!O95</f>
        <v>0</v>
      </c>
      <c r="O83" s="85">
        <f>Registro_Datos!P95</f>
        <v>0</v>
      </c>
      <c r="P83" s="85">
        <f>Registro_Datos!Q95</f>
        <v>0</v>
      </c>
      <c r="Q83" s="85">
        <f>Registro_Datos!R95</f>
        <v>0</v>
      </c>
      <c r="R83" s="85">
        <f>Registro_Datos!S95</f>
        <v>0</v>
      </c>
      <c r="S83" s="85">
        <f>Registro_Datos!T95</f>
        <v>0</v>
      </c>
      <c r="T83" s="85">
        <f>Registro_Datos!U95</f>
        <v>0</v>
      </c>
      <c r="U83" s="85">
        <f>Registro_Datos!V95</f>
        <v>0</v>
      </c>
      <c r="V83" s="85">
        <f>Registro_Datos!W95</f>
        <v>0</v>
      </c>
      <c r="W83" s="85">
        <f>Registro_Datos!X95</f>
        <v>0</v>
      </c>
      <c r="X83" s="86">
        <f>Registro_Datos!Y95</f>
        <v>0</v>
      </c>
      <c r="Y83" s="25" t="str">
        <f>IF(Registro_Datos!$U$3="Esc 1",
    IF((COUNTIFS(E83:W83,1, $E$6:$W$6,"Prioridad 1") + COUNTIFS(E83:W83,1, $E$6:$W$6, "Prioridad 2")/2 + COUNTIFS(E83:W83,1,$E$6:$W$6, "Prioridad 3")/3)&gt;=1,
        "Predio Rechazado",
        "Predio Aprobado"),
    IF(Registro_Datos!$U$3="Esc 2",
        IF((COUNTIFS(E83:W83,1, $E$6:$W$6,"Prioridad 1") + COUNTIFS(E83:W83,1, $E$6:$W$6, "Prioridad 2")/3 + COUNTIFS(E83:W83,1,$E$6:$W$6, "Prioridad 3")/4)&gt;=1,
            "Predio Rechazado",
            "Predio Aprobado")))</f>
        <v>Predio Aprobado</v>
      </c>
    </row>
    <row r="84" spans="1:26" s="5" customFormat="1" ht="24" customHeight="1" x14ac:dyDescent="0.25">
      <c r="A84" s="74" t="str">
        <f>Registro_Datos!B96</f>
        <v>77</v>
      </c>
      <c r="B84" s="30">
        <f>Registro_Datos!C96</f>
        <v>0</v>
      </c>
      <c r="C84" s="58" t="str">
        <f>IF(Registro_Datos!D65&lt;&gt;"",Registro_Datos!D65," ")</f>
        <v xml:space="preserve"> </v>
      </c>
      <c r="D84" s="57" t="str">
        <f>IF(Registro_Datos!E65&lt;&gt;"",Registro_Datos!E65,"")</f>
        <v/>
      </c>
      <c r="E84" s="85">
        <f>Registro_Datos!F96</f>
        <v>0</v>
      </c>
      <c r="F84" s="85">
        <f>Registro_Datos!G96</f>
        <v>0</v>
      </c>
      <c r="G84" s="85">
        <f>Registro_Datos!H96</f>
        <v>0</v>
      </c>
      <c r="H84" s="85">
        <f>Registro_Datos!I96</f>
        <v>0</v>
      </c>
      <c r="I84" s="85">
        <f>Registro_Datos!J96</f>
        <v>0</v>
      </c>
      <c r="J84" s="85">
        <f>Registro_Datos!K96</f>
        <v>0</v>
      </c>
      <c r="K84" s="85">
        <f>Registro_Datos!L96</f>
        <v>0</v>
      </c>
      <c r="L84" s="85">
        <f>Registro_Datos!M96</f>
        <v>0</v>
      </c>
      <c r="M84" s="85">
        <f>Registro_Datos!N96</f>
        <v>0</v>
      </c>
      <c r="N84" s="85">
        <f>Registro_Datos!O96</f>
        <v>0</v>
      </c>
      <c r="O84" s="85">
        <f>Registro_Datos!P96</f>
        <v>0</v>
      </c>
      <c r="P84" s="85">
        <f>Registro_Datos!Q96</f>
        <v>0</v>
      </c>
      <c r="Q84" s="85">
        <f>Registro_Datos!R96</f>
        <v>0</v>
      </c>
      <c r="R84" s="85">
        <f>Registro_Datos!S96</f>
        <v>0</v>
      </c>
      <c r="S84" s="85">
        <f>Registro_Datos!T96</f>
        <v>0</v>
      </c>
      <c r="T84" s="85">
        <f>Registro_Datos!U96</f>
        <v>0</v>
      </c>
      <c r="U84" s="85">
        <f>Registro_Datos!V96</f>
        <v>0</v>
      </c>
      <c r="V84" s="85">
        <f>Registro_Datos!W96</f>
        <v>0</v>
      </c>
      <c r="W84" s="85">
        <f>Registro_Datos!X96</f>
        <v>0</v>
      </c>
      <c r="X84" s="86">
        <f>Registro_Datos!Y96</f>
        <v>0</v>
      </c>
      <c r="Y84" s="25" t="str">
        <f>IF(Registro_Datos!$U$3="Esc 1",
    IF((COUNTIFS(E84:W84,1, $E$6:$W$6,"Prioridad 1") + COUNTIFS(E84:W84,1, $E$6:$W$6, "Prioridad 2")/2 + COUNTIFS(E84:W84,1,$E$6:$W$6, "Prioridad 3")/3)&gt;=1,
        "Predio Rechazado",
        "Predio Aprobado"),
    IF(Registro_Datos!$U$3="Esc 2",
        IF((COUNTIFS(E84:W84,1, $E$6:$W$6,"Prioridad 1") + COUNTIFS(E84:W84,1, $E$6:$W$6, "Prioridad 2")/3 + COUNTIFS(E84:W84,1,$E$6:$W$6, "Prioridad 3")/4)&gt;=1,
            "Predio Rechazado",
            "Predio Aprobado")))</f>
        <v>Predio Aprobado</v>
      </c>
    </row>
    <row r="85" spans="1:26" s="5" customFormat="1" ht="24" customHeight="1" x14ac:dyDescent="0.25">
      <c r="A85" s="74" t="str">
        <f>Registro_Datos!B97</f>
        <v>78</v>
      </c>
      <c r="B85" s="30">
        <f>Registro_Datos!C97</f>
        <v>0</v>
      </c>
      <c r="C85" s="58" t="str">
        <f>IF(Registro_Datos!D66&lt;&gt;"",Registro_Datos!D66," ")</f>
        <v xml:space="preserve"> </v>
      </c>
      <c r="D85" s="57" t="str">
        <f>IF(Registro_Datos!E66&lt;&gt;"",Registro_Datos!E66,"")</f>
        <v/>
      </c>
      <c r="E85" s="85">
        <f>Registro_Datos!F97</f>
        <v>0</v>
      </c>
      <c r="F85" s="85">
        <f>Registro_Datos!G97</f>
        <v>0</v>
      </c>
      <c r="G85" s="85">
        <f>Registro_Datos!H97</f>
        <v>0</v>
      </c>
      <c r="H85" s="85">
        <f>Registro_Datos!I97</f>
        <v>0</v>
      </c>
      <c r="I85" s="85">
        <f>Registro_Datos!J97</f>
        <v>0</v>
      </c>
      <c r="J85" s="85">
        <f>Registro_Datos!K97</f>
        <v>0</v>
      </c>
      <c r="K85" s="85">
        <f>Registro_Datos!L97</f>
        <v>0</v>
      </c>
      <c r="L85" s="85">
        <f>Registro_Datos!M97</f>
        <v>0</v>
      </c>
      <c r="M85" s="85">
        <f>Registro_Datos!N97</f>
        <v>0</v>
      </c>
      <c r="N85" s="85">
        <f>Registro_Datos!O97</f>
        <v>0</v>
      </c>
      <c r="O85" s="85">
        <f>Registro_Datos!P97</f>
        <v>0</v>
      </c>
      <c r="P85" s="85">
        <f>Registro_Datos!Q97</f>
        <v>0</v>
      </c>
      <c r="Q85" s="85">
        <f>Registro_Datos!R97</f>
        <v>0</v>
      </c>
      <c r="R85" s="85">
        <f>Registro_Datos!S97</f>
        <v>0</v>
      </c>
      <c r="S85" s="85">
        <f>Registro_Datos!T97</f>
        <v>0</v>
      </c>
      <c r="T85" s="85">
        <f>Registro_Datos!U97</f>
        <v>0</v>
      </c>
      <c r="U85" s="85">
        <f>Registro_Datos!V97</f>
        <v>0</v>
      </c>
      <c r="V85" s="85">
        <f>Registro_Datos!W97</f>
        <v>0</v>
      </c>
      <c r="W85" s="85">
        <f>Registro_Datos!X97</f>
        <v>0</v>
      </c>
      <c r="X85" s="86">
        <f>Registro_Datos!Y97</f>
        <v>0</v>
      </c>
      <c r="Y85" s="25" t="str">
        <f>IF(Registro_Datos!$U$3="Esc 1",
    IF((COUNTIFS(E85:W85,1, $E$6:$W$6,"Prioridad 1") + COUNTIFS(E85:W85,1, $E$6:$W$6, "Prioridad 2")/2 + COUNTIFS(E85:W85,1,$E$6:$W$6, "Prioridad 3")/3)&gt;=1,
        "Predio Rechazado",
        "Predio Aprobado"),
    IF(Registro_Datos!$U$3="Esc 2",
        IF((COUNTIFS(E85:W85,1, $E$6:$W$6,"Prioridad 1") + COUNTIFS(E85:W85,1, $E$6:$W$6, "Prioridad 2")/3 + COUNTIFS(E85:W85,1,$E$6:$W$6, "Prioridad 3")/4)&gt;=1,
            "Predio Rechazado",
            "Predio Aprobado")))</f>
        <v>Predio Aprobado</v>
      </c>
    </row>
    <row r="86" spans="1:26" s="5" customFormat="1" ht="24" customHeight="1" x14ac:dyDescent="0.25">
      <c r="A86" s="74" t="str">
        <f>Registro_Datos!B98</f>
        <v>79</v>
      </c>
      <c r="B86" s="30">
        <f>Registro_Datos!C98</f>
        <v>0</v>
      </c>
      <c r="C86" s="58" t="str">
        <f>IF(Registro_Datos!D67&lt;&gt;"",Registro_Datos!D67," ")</f>
        <v xml:space="preserve"> </v>
      </c>
      <c r="D86" s="57" t="str">
        <f>IF(Registro_Datos!E67&lt;&gt;"",Registro_Datos!E67,"")</f>
        <v/>
      </c>
      <c r="E86" s="85">
        <f>Registro_Datos!F98</f>
        <v>0</v>
      </c>
      <c r="F86" s="85">
        <f>Registro_Datos!G98</f>
        <v>0</v>
      </c>
      <c r="G86" s="85">
        <f>Registro_Datos!H98</f>
        <v>0</v>
      </c>
      <c r="H86" s="85">
        <f>Registro_Datos!I98</f>
        <v>0</v>
      </c>
      <c r="I86" s="85">
        <f>Registro_Datos!J98</f>
        <v>0</v>
      </c>
      <c r="J86" s="85">
        <f>Registro_Datos!K98</f>
        <v>0</v>
      </c>
      <c r="K86" s="85">
        <f>Registro_Datos!L98</f>
        <v>0</v>
      </c>
      <c r="L86" s="85">
        <f>Registro_Datos!M98</f>
        <v>0</v>
      </c>
      <c r="M86" s="85">
        <f>Registro_Datos!N98</f>
        <v>0</v>
      </c>
      <c r="N86" s="85">
        <f>Registro_Datos!O98</f>
        <v>0</v>
      </c>
      <c r="O86" s="85">
        <f>Registro_Datos!P98</f>
        <v>0</v>
      </c>
      <c r="P86" s="85">
        <f>Registro_Datos!Q98</f>
        <v>0</v>
      </c>
      <c r="Q86" s="85">
        <f>Registro_Datos!R98</f>
        <v>0</v>
      </c>
      <c r="R86" s="85">
        <f>Registro_Datos!S98</f>
        <v>0</v>
      </c>
      <c r="S86" s="85">
        <f>Registro_Datos!T98</f>
        <v>0</v>
      </c>
      <c r="T86" s="85">
        <f>Registro_Datos!U98</f>
        <v>0</v>
      </c>
      <c r="U86" s="85">
        <f>Registro_Datos!V98</f>
        <v>0</v>
      </c>
      <c r="V86" s="85">
        <f>Registro_Datos!W98</f>
        <v>0</v>
      </c>
      <c r="W86" s="85">
        <f>Registro_Datos!X98</f>
        <v>0</v>
      </c>
      <c r="X86" s="86">
        <f>Registro_Datos!Y98</f>
        <v>0</v>
      </c>
      <c r="Y86" s="25" t="str">
        <f>IF(Registro_Datos!$U$3="Esc 1",
    IF((COUNTIFS(E86:W86,1, $E$6:$W$6,"Prioridad 1") + COUNTIFS(E86:W86,1, $E$6:$W$6, "Prioridad 2")/2 + COUNTIFS(E86:W86,1,$E$6:$W$6, "Prioridad 3")/3)&gt;=1,
        "Predio Rechazado",
        "Predio Aprobado"),
    IF(Registro_Datos!$U$3="Esc 2",
        IF((COUNTIFS(E86:W86,1, $E$6:$W$6,"Prioridad 1") + COUNTIFS(E86:W86,1, $E$6:$W$6, "Prioridad 2")/3 + COUNTIFS(E86:W86,1,$E$6:$W$6, "Prioridad 3")/4)&gt;=1,
            "Predio Rechazado",
            "Predio Aprobado")))</f>
        <v>Predio Aprobado</v>
      </c>
    </row>
    <row r="87" spans="1:26" s="5" customFormat="1" ht="24" customHeight="1" thickBot="1" x14ac:dyDescent="0.3">
      <c r="A87" s="74" t="str">
        <f>Registro_Datos!B99</f>
        <v>80</v>
      </c>
      <c r="B87" s="30">
        <f>Registro_Datos!C99</f>
        <v>0</v>
      </c>
      <c r="C87" s="58" t="str">
        <f>IF(Registro_Datos!D68&lt;&gt;"",Registro_Datos!D68," ")</f>
        <v xml:space="preserve"> </v>
      </c>
      <c r="D87" s="57" t="str">
        <f>IF(Registro_Datos!E68&lt;&gt;"",Registro_Datos!E68,"")</f>
        <v/>
      </c>
      <c r="E87" s="85">
        <f>Registro_Datos!F99</f>
        <v>0</v>
      </c>
      <c r="F87" s="85">
        <f>Registro_Datos!G99</f>
        <v>0</v>
      </c>
      <c r="G87" s="85">
        <f>Registro_Datos!H99</f>
        <v>0</v>
      </c>
      <c r="H87" s="85">
        <f>Registro_Datos!I99</f>
        <v>0</v>
      </c>
      <c r="I87" s="85">
        <f>Registro_Datos!J99</f>
        <v>0</v>
      </c>
      <c r="J87" s="85">
        <f>Registro_Datos!K99</f>
        <v>0</v>
      </c>
      <c r="K87" s="85">
        <f>Registro_Datos!L99</f>
        <v>0</v>
      </c>
      <c r="L87" s="85">
        <f>Registro_Datos!M99</f>
        <v>0</v>
      </c>
      <c r="M87" s="85">
        <f>Registro_Datos!N99</f>
        <v>0</v>
      </c>
      <c r="N87" s="85">
        <f>Registro_Datos!O99</f>
        <v>0</v>
      </c>
      <c r="O87" s="85">
        <f>Registro_Datos!P99</f>
        <v>0</v>
      </c>
      <c r="P87" s="85">
        <f>Registro_Datos!Q99</f>
        <v>0</v>
      </c>
      <c r="Q87" s="85">
        <f>Registro_Datos!R99</f>
        <v>0</v>
      </c>
      <c r="R87" s="85">
        <f>Registro_Datos!S99</f>
        <v>0</v>
      </c>
      <c r="S87" s="85">
        <f>Registro_Datos!T99</f>
        <v>0</v>
      </c>
      <c r="T87" s="85">
        <f>Registro_Datos!U99</f>
        <v>0</v>
      </c>
      <c r="U87" s="85">
        <f>Registro_Datos!V99</f>
        <v>0</v>
      </c>
      <c r="V87" s="85">
        <f>Registro_Datos!W99</f>
        <v>0</v>
      </c>
      <c r="W87" s="85">
        <f>Registro_Datos!X99</f>
        <v>0</v>
      </c>
      <c r="X87" s="86">
        <f>Registro_Datos!Y99</f>
        <v>0</v>
      </c>
      <c r="Y87" s="25" t="str">
        <f>IF(Registro_Datos!$U$3="Esc 1",
    IF((COUNTIFS(E87:W87,1, $E$6:$W$6,"Prioridad 1") + COUNTIFS(E87:W87,1, $E$6:$W$6, "Prioridad 2")/2 + COUNTIFS(E87:W87,1,$E$6:$W$6, "Prioridad 3")/3)&gt;=1,
        "Predio Rechazado",
        "Predio Aprobado"),
    IF(Registro_Datos!$U$3="Esc 2",
        IF((COUNTIFS(E87:W87,1, $E$6:$W$6,"Prioridad 1") + COUNTIFS(E87:W87,1, $E$6:$W$6, "Prioridad 2")/3 + COUNTIFS(E87:W87,1,$E$6:$W$6, "Prioridad 3")/4)&gt;=1,
            "Predio Rechazado",
            "Predio Aprobado")))</f>
        <v>Predio Aprobado</v>
      </c>
    </row>
    <row r="88" spans="1:26" s="5" customFormat="1" ht="45" customHeight="1" x14ac:dyDescent="0.25">
      <c r="A88" s="158" t="s">
        <v>208</v>
      </c>
      <c r="B88" s="159"/>
      <c r="C88" s="159"/>
      <c r="D88" s="159"/>
      <c r="E88" s="79">
        <f>IF(Registro_Datos!$U$3="Esc 1",
     (ROUNDDOWN(COUNTIF(E8:E87,"=1")/IF(E6="Prioridad 3",3,IF(E6="Prioridad 2",2,1)),0)),
     IF(Registro_Datos!$U$3="Esc 2",
     (ROUNDDOWN(COUNTIF(E8:E87,"=1")/IF(E6="Prioridad 3",4,IF(E6="Prioridad 2",3,2)),0))))</f>
        <v>0</v>
      </c>
      <c r="F88" s="79">
        <f>IF(Registro_Datos!$U$3="Esc 1",
     (ROUNDDOWN(COUNTIF(F8:F87,"=1")/IF(F6="Prioridad 3",3,IF(F6="Prioridad 2",2,1)),0)),
     IF(Registro_Datos!$U$3="Esc 2",
     (ROUNDDOWN(COUNTIF(F8:F87,"=1")/IF(F6="Prioridad 3",4,IF(F6="Prioridad 2",3,2)),0))))</f>
        <v>0</v>
      </c>
      <c r="G88" s="79">
        <f>IF(Registro_Datos!$U$3="Esc 1",
     (ROUNDDOWN(COUNTIF(G8:G87,"=1")/IF(G6="Prioridad 3",3,IF(G6="Prioridad 2",2,1)),0)),
     IF(Registro_Datos!$U$3="Esc 2",
     (ROUNDDOWN(COUNTIF(G8:G87,"=1")/IF(G6="Prioridad 3",4,IF(G6="Prioridad 2",3,2)),0))))</f>
        <v>0</v>
      </c>
      <c r="H88" s="79">
        <f>IF(Registro_Datos!$U$3="Esc 1",
     (ROUNDDOWN(COUNTIF(H8:H87,"=1")/IF(H6="Prioridad 3",3,IF(H6="Prioridad 2",2,1)),0)),
     IF(Registro_Datos!$U$3="Esc 2",
     (ROUNDDOWN(COUNTIF(H8:H87,"=1")/IF(H6="Prioridad 3",4,IF(H6="Prioridad 2",3,2)),0))))</f>
        <v>0</v>
      </c>
      <c r="I88" s="79">
        <f>IF(Registro_Datos!$U$3="Esc 1",
     (ROUNDDOWN(COUNTIF(I8:I87,"=1")/IF(I6="Prioridad 3",3,IF(I6="Prioridad 2",2,1)),0)),
     IF(Registro_Datos!$U$3="Esc 2",
     (ROUNDDOWN(COUNTIF(I8:I87,"=1")/IF(I6="Prioridad 3",4,IF(I6="Prioridad 2",3,2)),0))))</f>
        <v>0</v>
      </c>
      <c r="J88" s="79">
        <f>IF(Registro_Datos!$U$3="Esc 1",
     (ROUNDDOWN(COUNTIF(J8:J87,"=1")/IF(J6="Prioridad 3",3,IF(J6="Prioridad 2",2,1)),0)),
     IF(Registro_Datos!$U$3="Esc 2",
     (ROUNDDOWN(COUNTIF(J8:J87,"=1")/IF(J6="Prioridad 3",4,IF(J6="Prioridad 2",3,2)),0))))</f>
        <v>0</v>
      </c>
      <c r="K88" s="79">
        <f>IF(Registro_Datos!$U$3="Esc 1",
     (ROUNDDOWN(COUNTIF(K8:K87,"=1")/IF(K6="Prioridad 3",3,IF(K6="Prioridad 2",2,1)),0)),
     IF(Registro_Datos!$U$3="Esc 2",
     (ROUNDDOWN(COUNTIF(K8:K87,"=1")/IF(K6="Prioridad 3",4,IF(K6="Prioridad 2",3,2)),0))))</f>
        <v>0</v>
      </c>
      <c r="L88" s="79">
        <f>IF(Registro_Datos!$U$3="Esc 1",
     (ROUNDDOWN(COUNTIF(L8:L87,"=1")/IF(L6="Prioridad 3",3,IF(L6="Prioridad 2",2,1)),0)),
     IF(Registro_Datos!$U$3="Esc 2",
     (ROUNDDOWN(COUNTIF(L8:L87,"=1")/IF(L6="Prioridad 3",4,IF(L6="Prioridad 2",3,2)),0))))</f>
        <v>0</v>
      </c>
      <c r="M88" s="79">
        <f>IF(Registro_Datos!$U$3="Esc 1",
     (ROUNDDOWN(COUNTIF(M8:M87,"=1")/IF(M6="Prioridad 3",3,IF(M6="Prioridad 2",2,1)),0)),
     IF(Registro_Datos!$U$3="Esc 2",
     (ROUNDDOWN(COUNTIF(M8:M87,"=1")/IF(M6="Prioridad 3",4,IF(M6="Prioridad 2",3,2)),0))))</f>
        <v>0</v>
      </c>
      <c r="N88" s="79">
        <f>IF(Registro_Datos!$U$3="Esc 1",
     (ROUNDDOWN(COUNTIF(N8:N87,"=1")/IF(N6="Prioridad 3",3,IF(N6="Prioridad 2",2,1)),0)),
     IF(Registro_Datos!$U$3="Esc 2",
     (ROUNDDOWN(COUNTIF(N8:N87,"=1")/IF(N6="Prioridad 3",4,IF(N6="Prioridad 2",3,2)),0))))</f>
        <v>0</v>
      </c>
      <c r="O88" s="79">
        <f>IF(Registro_Datos!$U$3="Esc 1",
     (ROUNDDOWN(COUNTIF(O8:O87,"=1")/IF(O6="Prioridad 3",3,IF(O6="Prioridad 2",2,1)),0)),
     IF(Registro_Datos!$U$3="Esc 2",
     (ROUNDDOWN(COUNTIF(O8:O87,"=1")/IF(O6="Prioridad 3",4,IF(O6="Prioridad 2",3,2)),0))))</f>
        <v>0</v>
      </c>
      <c r="P88" s="79">
        <f>IF(Registro_Datos!$U$3="Esc 1",
     (ROUNDDOWN(COUNTIF(P8:P87,"=1")/IF(P6="Prioridad 3",3,IF(P6="Prioridad 2",2,1)),0)),
     IF(Registro_Datos!$U$3="Esc 2",
     (ROUNDDOWN(COUNTIF(P8:P87,"=1")/IF(P6="Prioridad 3",4,IF(P6="Prioridad 2",3,2)),0))))</f>
        <v>0</v>
      </c>
      <c r="Q88" s="79">
        <f>IF(Registro_Datos!$U$3="Esc 1",
     (ROUNDDOWN(COUNTIF(Q8:Q87,"=1")/IF(Q6="Prioridad 3",3,IF(Q6="Prioridad 2",2,1)),0)),
     IF(Registro_Datos!$U$3="Esc 2",
     (ROUNDDOWN(COUNTIF(Q8:Q87,"=1")/IF(Q6="Prioridad 3",4,IF(Q6="Prioridad 2",3,2)),0))))</f>
        <v>0</v>
      </c>
      <c r="R88" s="79">
        <f>IF(Registro_Datos!$U$3="Esc 1",
     (ROUNDDOWN(COUNTIF(R8:R87,"=1")/IF(R6="Prioridad 3",3,IF(R6="Prioridad 2",2,1)),0)),
     IF(Registro_Datos!$U$3="Esc 2",
     (ROUNDDOWN(COUNTIF(R8:R87,"=1")/IF(R6="Prioridad 3",4,IF(R6="Prioridad 2",3,2)),0))))</f>
        <v>0</v>
      </c>
      <c r="S88" s="79">
        <f>IF(Registro_Datos!$U$3="Esc 1",
     (ROUNDDOWN(COUNTIF(S8:S87,"=1")/IF(S6="Prioridad 3",3,IF(S6="Prioridad 2",2,1)),0)),
     IF(Registro_Datos!$U$3="Esc 2",
     (ROUNDDOWN(COUNTIF(S8:S87,"=1")/IF(S6="Prioridad 3",4,IF(S6="Prioridad 2",3,2)),0))))</f>
        <v>0</v>
      </c>
      <c r="T88" s="79">
        <f>IF(Registro_Datos!$U$3="Esc 1",
     (ROUNDDOWN(COUNTIF(T8:T87,"=1")/IF(T6="Prioridad 3",3,IF(T6="Prioridad 2",2,1)),0)),
     IF(Registro_Datos!$U$3="Esc 2",
     (ROUNDDOWN(COUNTIF(T8:T87,"=1")/IF(T6="Prioridad 3",4,IF(T6="Prioridad 2",3,2)),0))))</f>
        <v>0</v>
      </c>
      <c r="U88" s="79">
        <f>IF(Registro_Datos!$U$3="Esc 1",
     (ROUNDDOWN(COUNTIF(U8:U87,"=1")/IF(U6="Prioridad 3",3,IF(U6="Prioridad 2",2,1)),0)),
     IF(Registro_Datos!$U$3="Esc 2",
     (ROUNDDOWN(COUNTIF(U8:U87,"=1")/IF(U6="Prioridad 3",4,IF(U6="Prioridad 2",3,2)),0))))</f>
        <v>0</v>
      </c>
      <c r="V88" s="79">
        <f>IF(Registro_Datos!$U$3="Esc 1",
     (ROUNDDOWN(COUNTIF(V8:V87,"=1")/IF(V6="Prioridad 3",3,IF(V6="Prioridad 2",2,1)),0)),
     IF(Registro_Datos!$U$3="Esc 2",
     (ROUNDDOWN(COUNTIF(V8:V87,"=1")/IF(V6="Prioridad 3",4,IF(V6="Prioridad 2",3,2)),0))))</f>
        <v>0</v>
      </c>
      <c r="W88" s="80">
        <f>IF(Registro_Datos!$U$3="Esc 1",
     (ROUNDDOWN(COUNTIF(W8:W87,"=1")/IF(W6="Prioridad 3",3,IF(W6="Prioridad 2",2,1)),0)),
     IF(Registro_Datos!$U$3="Esc 2",
     (ROUNDDOWN(COUNTIF(W8:W87,"=1")/IF(W6="Prioridad 3",4,IF(W6="Prioridad 2",3,2)),0))))</f>
        <v>0</v>
      </c>
      <c r="X88" s="160" t="s">
        <v>209</v>
      </c>
      <c r="Y88" s="162" t="str">
        <f>IF(Registro_Datos!$U$3="Esc 1",
     (CONCATENATE("Predios Rechazados: ",
      COUNTIF(Y8:Y87,"Predio Rechazado"))),
   IF(Registro_Datos!$U$3="Esc 2",
     (CONCATENATE("Predios Rechazados: ",
      COUNTIF(Y$8:Y$87,"Predio Rechazado")))))</f>
        <v>Predios Rechazados: 0</v>
      </c>
    </row>
    <row r="89" spans="1:26" s="5" customFormat="1" ht="18" customHeight="1" thickBot="1" x14ac:dyDescent="0.3">
      <c r="A89" s="164" t="s">
        <v>210</v>
      </c>
      <c r="B89" s="165"/>
      <c r="C89" s="165"/>
      <c r="D89" s="165"/>
      <c r="E89" s="81" t="str">
        <f>IF(E88&gt;$Q$4,"R","A")</f>
        <v>A</v>
      </c>
      <c r="F89" s="81" t="str">
        <f t="shared" ref="F89:V89" si="0">IF(F88&gt;$Q$4,"R","A")</f>
        <v>A</v>
      </c>
      <c r="G89" s="81" t="str">
        <f t="shared" si="0"/>
        <v>A</v>
      </c>
      <c r="H89" s="81" t="str">
        <f t="shared" si="0"/>
        <v>A</v>
      </c>
      <c r="I89" s="81" t="str">
        <f t="shared" si="0"/>
        <v>A</v>
      </c>
      <c r="J89" s="81" t="str">
        <f t="shared" si="0"/>
        <v>A</v>
      </c>
      <c r="K89" s="81" t="str">
        <f t="shared" si="0"/>
        <v>A</v>
      </c>
      <c r="L89" s="81" t="str">
        <f t="shared" si="0"/>
        <v>A</v>
      </c>
      <c r="M89" s="81" t="str">
        <f t="shared" si="0"/>
        <v>A</v>
      </c>
      <c r="N89" s="81" t="str">
        <f t="shared" si="0"/>
        <v>A</v>
      </c>
      <c r="O89" s="81" t="str">
        <f t="shared" si="0"/>
        <v>A</v>
      </c>
      <c r="P89" s="81" t="str">
        <f t="shared" si="0"/>
        <v>A</v>
      </c>
      <c r="Q89" s="81" t="str">
        <f t="shared" si="0"/>
        <v>A</v>
      </c>
      <c r="R89" s="81" t="str">
        <f t="shared" si="0"/>
        <v>A</v>
      </c>
      <c r="S89" s="81" t="str">
        <f t="shared" si="0"/>
        <v>A</v>
      </c>
      <c r="T89" s="81" t="str">
        <f t="shared" si="0"/>
        <v>A</v>
      </c>
      <c r="U89" s="81" t="str">
        <f t="shared" si="0"/>
        <v>A</v>
      </c>
      <c r="V89" s="81" t="str">
        <f t="shared" si="0"/>
        <v>A</v>
      </c>
      <c r="W89" s="82" t="str">
        <f>IF(W88&gt;$Q$4,"R","A")</f>
        <v>A</v>
      </c>
      <c r="X89" s="161"/>
      <c r="Y89" s="163"/>
    </row>
    <row r="90" spans="1:26" ht="35.1" customHeight="1" x14ac:dyDescent="0.2">
      <c r="A90" s="185" t="s">
        <v>24</v>
      </c>
      <c r="B90" s="186"/>
      <c r="C90" s="186"/>
      <c r="D90" s="186"/>
      <c r="E90" s="194">
        <f>Registro_Datos!D6</f>
        <v>0</v>
      </c>
      <c r="F90" s="194"/>
      <c r="G90" s="194"/>
      <c r="H90" s="194"/>
      <c r="I90" s="194"/>
      <c r="J90" s="194"/>
      <c r="K90" s="194"/>
      <c r="L90" s="194"/>
      <c r="M90" s="194"/>
      <c r="N90" s="194"/>
      <c r="O90" s="194"/>
      <c r="P90" s="194"/>
      <c r="Q90" s="194"/>
      <c r="R90" s="190" t="str">
        <f>Registro_Datos!K6</f>
        <v>FIRMA DEL EVALUADOR</v>
      </c>
      <c r="S90" s="190"/>
      <c r="T90" s="190"/>
      <c r="U90" s="186"/>
      <c r="V90" s="186"/>
      <c r="W90" s="191"/>
      <c r="X90" s="180"/>
      <c r="Y90" s="162" t="str">
        <f>IF(COUNTIF(Y8:Y87,"Predio Rechazado")&gt;Q4,
      "Rechazado",
      "Aprobado")&amp;" por predio"</f>
        <v>Aprobado por predio</v>
      </c>
    </row>
    <row r="91" spans="1:26" ht="19.149999999999999" customHeight="1" x14ac:dyDescent="0.2">
      <c r="A91" s="187"/>
      <c r="B91" s="176"/>
      <c r="C91" s="176"/>
      <c r="D91" s="176"/>
      <c r="E91" s="195"/>
      <c r="F91" s="195"/>
      <c r="G91" s="195"/>
      <c r="H91" s="195"/>
      <c r="I91" s="195"/>
      <c r="J91" s="195"/>
      <c r="K91" s="195"/>
      <c r="L91" s="195"/>
      <c r="M91" s="195"/>
      <c r="N91" s="195"/>
      <c r="O91" s="195"/>
      <c r="P91" s="195"/>
      <c r="Q91" s="195"/>
      <c r="R91" s="178" t="str">
        <f>Registro_Datos!K7</f>
        <v>NOMBRE DEL EVALUADOR</v>
      </c>
      <c r="S91" s="178"/>
      <c r="T91" s="178"/>
      <c r="U91" s="176">
        <f>Registro_Datos!O7</f>
        <v>0</v>
      </c>
      <c r="V91" s="176"/>
      <c r="W91" s="177"/>
      <c r="X91" s="181"/>
      <c r="Y91" s="183"/>
      <c r="Z91" s="49"/>
    </row>
    <row r="92" spans="1:26" ht="35.1" customHeight="1" x14ac:dyDescent="0.2">
      <c r="A92" s="187"/>
      <c r="B92" s="176"/>
      <c r="C92" s="176"/>
      <c r="D92" s="176"/>
      <c r="E92" s="195"/>
      <c r="F92" s="195"/>
      <c r="G92" s="195"/>
      <c r="H92" s="195"/>
      <c r="I92" s="195"/>
      <c r="J92" s="195"/>
      <c r="K92" s="195"/>
      <c r="L92" s="195"/>
      <c r="M92" s="195"/>
      <c r="N92" s="195"/>
      <c r="O92" s="195"/>
      <c r="P92" s="195"/>
      <c r="Q92" s="195"/>
      <c r="R92" s="178" t="str">
        <f>Registro_Datos!K8</f>
        <v>FIRMA DEL EVALUADOR</v>
      </c>
      <c r="S92" s="178"/>
      <c r="T92" s="178"/>
      <c r="U92" s="176"/>
      <c r="V92" s="176"/>
      <c r="W92" s="177"/>
      <c r="X92" s="181"/>
      <c r="Y92" s="183"/>
    </row>
    <row r="93" spans="1:26" ht="14.45" customHeight="1" thickBot="1" x14ac:dyDescent="0.25">
      <c r="A93" s="187"/>
      <c r="B93" s="176"/>
      <c r="C93" s="176"/>
      <c r="D93" s="176"/>
      <c r="E93" s="195"/>
      <c r="F93" s="195"/>
      <c r="G93" s="195"/>
      <c r="H93" s="195"/>
      <c r="I93" s="195"/>
      <c r="J93" s="195"/>
      <c r="K93" s="195"/>
      <c r="L93" s="195"/>
      <c r="M93" s="195"/>
      <c r="N93" s="195"/>
      <c r="O93" s="195"/>
      <c r="P93" s="195"/>
      <c r="Q93" s="195"/>
      <c r="R93" s="178" t="str">
        <f>Registro_Datos!K9</f>
        <v>NOMBRE DEL EVALUADOR</v>
      </c>
      <c r="S93" s="178"/>
      <c r="T93" s="178"/>
      <c r="U93" s="176">
        <f>Registro_Datos!O9</f>
        <v>0</v>
      </c>
      <c r="V93" s="176"/>
      <c r="W93" s="177"/>
      <c r="X93" s="181"/>
      <c r="Y93" s="184"/>
    </row>
    <row r="94" spans="1:26" ht="35.1" customHeight="1" x14ac:dyDescent="0.2">
      <c r="A94" s="187"/>
      <c r="B94" s="176"/>
      <c r="C94" s="176"/>
      <c r="D94" s="176"/>
      <c r="E94" s="195"/>
      <c r="F94" s="195"/>
      <c r="G94" s="195"/>
      <c r="H94" s="195"/>
      <c r="I94" s="195"/>
      <c r="J94" s="195"/>
      <c r="K94" s="195"/>
      <c r="L94" s="195"/>
      <c r="M94" s="195"/>
      <c r="N94" s="195"/>
      <c r="O94" s="195"/>
      <c r="P94" s="195"/>
      <c r="Q94" s="195"/>
      <c r="R94" s="178" t="str">
        <f>Registro_Datos!K10</f>
        <v>FIRMA DEL EVALUADOR</v>
      </c>
      <c r="S94" s="178"/>
      <c r="T94" s="178"/>
      <c r="U94" s="176"/>
      <c r="V94" s="176"/>
      <c r="W94" s="177"/>
      <c r="X94" s="181"/>
      <c r="Y94" s="162" t="str">
        <f>IF(Registro_Datos!$U$3="Esc 1",
      (CONCATENATE("Variables Rechazadas: ",
       _xlfn.CEILING.MATH(COUNTIFS($E$89:$W$89,"R", $E$6:$W$6,"Prioridad 1") + COUNTIFS($E$89:$W$89,"R", $E$6:$W$6, "Prioridad 2")/2 + COUNTIFS($E$89:$W$89,"R",$E$6:$W$6, "Prioridad 3")/3))),
   IF(Registro_Datos!$U$3="Esc 2",
      (CONCATENATE("Variables Rechazadas: ",_xlfn.CEILING.MATH(COUNTIFS(E157:W157,"R", $E$6:$W$6,"Prioridad 1") + COUNTIFS(E157:W157,"R", $E$6:$W$6, "Prioridad 2")/3 +COUNTIFS(E157:W157,"R",$E$6:$W$6, "Prioridad 3")/4)))))</f>
        <v>Variables Rechazadas: 0</v>
      </c>
    </row>
    <row r="95" spans="1:26" ht="14.45" customHeight="1" x14ac:dyDescent="0.2">
      <c r="A95" s="187"/>
      <c r="B95" s="176"/>
      <c r="C95" s="176"/>
      <c r="D95" s="176"/>
      <c r="E95" s="195"/>
      <c r="F95" s="195"/>
      <c r="G95" s="195"/>
      <c r="H95" s="195"/>
      <c r="I95" s="195"/>
      <c r="J95" s="195"/>
      <c r="K95" s="195"/>
      <c r="L95" s="195"/>
      <c r="M95" s="195"/>
      <c r="N95" s="195"/>
      <c r="O95" s="195"/>
      <c r="P95" s="195"/>
      <c r="Q95" s="195"/>
      <c r="R95" s="178" t="str">
        <f>Registro_Datos!K11</f>
        <v>NOMBRE DEL EVALUADOR</v>
      </c>
      <c r="S95" s="178"/>
      <c r="T95" s="178"/>
      <c r="U95" s="176">
        <f>Registro_Datos!O11</f>
        <v>0</v>
      </c>
      <c r="V95" s="176"/>
      <c r="W95" s="177"/>
      <c r="X95" s="181"/>
      <c r="Y95" s="183"/>
    </row>
    <row r="96" spans="1:26" ht="35.1" customHeight="1" thickBot="1" x14ac:dyDescent="0.25">
      <c r="A96" s="187"/>
      <c r="B96" s="176"/>
      <c r="C96" s="176"/>
      <c r="D96" s="176"/>
      <c r="E96" s="195"/>
      <c r="F96" s="195"/>
      <c r="G96" s="195"/>
      <c r="H96" s="195"/>
      <c r="I96" s="195"/>
      <c r="J96" s="195"/>
      <c r="K96" s="195"/>
      <c r="L96" s="195"/>
      <c r="M96" s="195"/>
      <c r="N96" s="195"/>
      <c r="O96" s="195"/>
      <c r="P96" s="195"/>
      <c r="Q96" s="195"/>
      <c r="R96" s="178" t="str">
        <f>Registro_Datos!K12</f>
        <v>FIRMA DEL EVALUADOR</v>
      </c>
      <c r="S96" s="178"/>
      <c r="T96" s="178"/>
      <c r="U96" s="176"/>
      <c r="V96" s="176"/>
      <c r="W96" s="177"/>
      <c r="X96" s="181"/>
      <c r="Y96" s="184"/>
    </row>
    <row r="97" spans="1:25" ht="14.45" customHeight="1" x14ac:dyDescent="0.2">
      <c r="A97" s="187"/>
      <c r="B97" s="176"/>
      <c r="C97" s="176"/>
      <c r="D97" s="176"/>
      <c r="E97" s="195"/>
      <c r="F97" s="195"/>
      <c r="G97" s="195"/>
      <c r="H97" s="195"/>
      <c r="I97" s="195"/>
      <c r="J97" s="195"/>
      <c r="K97" s="195"/>
      <c r="L97" s="195"/>
      <c r="M97" s="195"/>
      <c r="N97" s="195"/>
      <c r="O97" s="195"/>
      <c r="P97" s="195"/>
      <c r="Q97" s="195"/>
      <c r="R97" s="178" t="str">
        <f>Registro_Datos!K13</f>
        <v>NOMBRE DEL EVALUADOR</v>
      </c>
      <c r="S97" s="178"/>
      <c r="T97" s="178"/>
      <c r="U97" s="176">
        <f>Registro_Datos!O13</f>
        <v>0</v>
      </c>
      <c r="V97" s="176"/>
      <c r="W97" s="177"/>
      <c r="X97" s="181"/>
      <c r="Y97" s="193" t="str">
        <f>IF(Registro_Datos!$U$3="Esc 1",
    IF(((COUNTIF(E89,"R") + COUNTIF(F89:S89,"R"))/2 + COUNTIF(T89:W89,"R")/3) &gt; 0,
        "Rechazado por variable",
        "Aprobado por variable"),
    IF(Registro_Datos!$U$3="Esc 2",
        IF(((COUNTIF(E89,"R") + COUNTIF(F89:S89,"R"))/2 + COUNTIF(T89:W89,"R")/3) &gt; 1,
            "Rechazado por variable",
            "Aprobado por variable")))</f>
        <v>Aprobado por variable</v>
      </c>
    </row>
    <row r="98" spans="1:25" ht="35.1" customHeight="1" x14ac:dyDescent="0.2">
      <c r="A98" s="187"/>
      <c r="B98" s="176"/>
      <c r="C98" s="176"/>
      <c r="D98" s="176"/>
      <c r="E98" s="195"/>
      <c r="F98" s="195"/>
      <c r="G98" s="195"/>
      <c r="H98" s="195"/>
      <c r="I98" s="195"/>
      <c r="J98" s="195"/>
      <c r="K98" s="195"/>
      <c r="L98" s="195"/>
      <c r="M98" s="195"/>
      <c r="N98" s="195"/>
      <c r="O98" s="195"/>
      <c r="P98" s="195"/>
      <c r="Q98" s="195"/>
      <c r="R98" s="178" t="str">
        <f>Registro_Datos!K14</f>
        <v>FIRMA DEL EVALUADOR</v>
      </c>
      <c r="S98" s="178"/>
      <c r="T98" s="178"/>
      <c r="U98" s="176"/>
      <c r="V98" s="176"/>
      <c r="W98" s="177"/>
      <c r="X98" s="181"/>
      <c r="Y98" s="183"/>
    </row>
    <row r="99" spans="1:25" ht="14.45" customHeight="1" x14ac:dyDescent="0.2">
      <c r="A99" s="187"/>
      <c r="B99" s="176"/>
      <c r="C99" s="176"/>
      <c r="D99" s="176"/>
      <c r="E99" s="195"/>
      <c r="F99" s="195"/>
      <c r="G99" s="195"/>
      <c r="H99" s="195"/>
      <c r="I99" s="195"/>
      <c r="J99" s="195"/>
      <c r="K99" s="195"/>
      <c r="L99" s="195"/>
      <c r="M99" s="195"/>
      <c r="N99" s="195"/>
      <c r="O99" s="195"/>
      <c r="P99" s="195"/>
      <c r="Q99" s="195"/>
      <c r="R99" s="178" t="str">
        <f>Registro_Datos!K15</f>
        <v>NOMBRE DEL EVALUADOR</v>
      </c>
      <c r="S99" s="178"/>
      <c r="T99" s="178"/>
      <c r="U99" s="176">
        <f>Registro_Datos!O15</f>
        <v>0</v>
      </c>
      <c r="V99" s="176"/>
      <c r="W99" s="177"/>
      <c r="X99" s="181"/>
      <c r="Y99" s="183"/>
    </row>
    <row r="100" spans="1:25" ht="35.1" customHeight="1" x14ac:dyDescent="0.2">
      <c r="A100" s="187"/>
      <c r="B100" s="176"/>
      <c r="C100" s="176"/>
      <c r="D100" s="176"/>
      <c r="E100" s="195"/>
      <c r="F100" s="195"/>
      <c r="G100" s="195"/>
      <c r="H100" s="195"/>
      <c r="I100" s="195"/>
      <c r="J100" s="195"/>
      <c r="K100" s="195"/>
      <c r="L100" s="195"/>
      <c r="M100" s="195"/>
      <c r="N100" s="195"/>
      <c r="O100" s="195"/>
      <c r="P100" s="195"/>
      <c r="Q100" s="195"/>
      <c r="R100" s="178" t="str">
        <f>Registro_Datos!K16</f>
        <v>FIRMA DEL EVALUADOR</v>
      </c>
      <c r="S100" s="178"/>
      <c r="T100" s="178"/>
      <c r="U100" s="176"/>
      <c r="V100" s="176"/>
      <c r="W100" s="177"/>
      <c r="X100" s="181"/>
      <c r="Y100" s="183"/>
    </row>
    <row r="101" spans="1:25" ht="13.9" customHeight="1" thickBot="1" x14ac:dyDescent="0.25">
      <c r="A101" s="188"/>
      <c r="B101" s="189"/>
      <c r="C101" s="189"/>
      <c r="D101" s="189"/>
      <c r="E101" s="196"/>
      <c r="F101" s="196"/>
      <c r="G101" s="196"/>
      <c r="H101" s="196"/>
      <c r="I101" s="196"/>
      <c r="J101" s="196"/>
      <c r="K101" s="196"/>
      <c r="L101" s="196"/>
      <c r="M101" s="196"/>
      <c r="N101" s="196"/>
      <c r="O101" s="196"/>
      <c r="P101" s="196"/>
      <c r="Q101" s="196"/>
      <c r="R101" s="179" t="str">
        <f>Registro_Datos!K17</f>
        <v>NOMBRE DEL EVALUADOR</v>
      </c>
      <c r="S101" s="179"/>
      <c r="T101" s="179"/>
      <c r="U101" s="189">
        <f>Registro_Datos!O17</f>
        <v>0</v>
      </c>
      <c r="V101" s="189"/>
      <c r="W101" s="192"/>
      <c r="X101" s="182"/>
      <c r="Y101" s="184"/>
    </row>
    <row r="102" spans="1:25" ht="15" x14ac:dyDescent="0.2">
      <c r="S102" s="75"/>
      <c r="T102" s="75"/>
      <c r="U102" s="5" t="s">
        <v>211</v>
      </c>
    </row>
    <row r="103" spans="1:25" ht="15" x14ac:dyDescent="0.2">
      <c r="S103" s="75"/>
      <c r="T103" s="75"/>
    </row>
  </sheetData>
  <sheetProtection algorithmName="SHA-512" hashValue="DxWuRXLBc2/Rt+ljhIYX7Wl72ufi+2ziUlRuDEt8verPobm9Sr9HmVOhQRysdhkLoGbtAZ9K8gjwyNKkKNwh9Q==" saltValue="DHFhI7m0Bu9xfHMbdI8iAQ==" spinCount="100000" sheet="1" objects="1" scenarios="1" formatCells="0" formatColumns="0" selectLockedCells="1" selectUnlockedCells="1"/>
  <mergeCells count="62">
    <mergeCell ref="Y94:Y96"/>
    <mergeCell ref="R95:T95"/>
    <mergeCell ref="U95:W95"/>
    <mergeCell ref="R96:T96"/>
    <mergeCell ref="A90:D101"/>
    <mergeCell ref="E90:Q101"/>
    <mergeCell ref="R90:T90"/>
    <mergeCell ref="U90:W90"/>
    <mergeCell ref="Y90:Y93"/>
    <mergeCell ref="U101:W101"/>
    <mergeCell ref="R97:T97"/>
    <mergeCell ref="U97:W97"/>
    <mergeCell ref="Y97:Y101"/>
    <mergeCell ref="R98:T98"/>
    <mergeCell ref="U98:W98"/>
    <mergeCell ref="R99:T99"/>
    <mergeCell ref="U99:W99"/>
    <mergeCell ref="R100:T100"/>
    <mergeCell ref="U100:W100"/>
    <mergeCell ref="R101:T101"/>
    <mergeCell ref="X90:X101"/>
    <mergeCell ref="R91:T91"/>
    <mergeCell ref="U91:W91"/>
    <mergeCell ref="R92:T92"/>
    <mergeCell ref="U92:W92"/>
    <mergeCell ref="R93:T93"/>
    <mergeCell ref="U93:W93"/>
    <mergeCell ref="R94:T94"/>
    <mergeCell ref="U94:W94"/>
    <mergeCell ref="U96:W96"/>
    <mergeCell ref="X5:X6"/>
    <mergeCell ref="Y5:Y7"/>
    <mergeCell ref="C6:D6"/>
    <mergeCell ref="A88:D88"/>
    <mergeCell ref="X88:X89"/>
    <mergeCell ref="Y88:Y89"/>
    <mergeCell ref="A89:D89"/>
    <mergeCell ref="A5:B6"/>
    <mergeCell ref="C5:D5"/>
    <mergeCell ref="F5:J5"/>
    <mergeCell ref="L5:M5"/>
    <mergeCell ref="N5:P5"/>
    <mergeCell ref="U5:V5"/>
    <mergeCell ref="A1:B2"/>
    <mergeCell ref="C1:W1"/>
    <mergeCell ref="A3:B4"/>
    <mergeCell ref="C3:D3"/>
    <mergeCell ref="E3:I3"/>
    <mergeCell ref="J3:Q3"/>
    <mergeCell ref="R3:S3"/>
    <mergeCell ref="T3:W3"/>
    <mergeCell ref="X1:Y4"/>
    <mergeCell ref="C2:D2"/>
    <mergeCell ref="E2:I2"/>
    <mergeCell ref="J2:K2"/>
    <mergeCell ref="L2:Q2"/>
    <mergeCell ref="R2:S2"/>
    <mergeCell ref="T2:W2"/>
    <mergeCell ref="C4:D4"/>
    <mergeCell ref="E4:I4"/>
    <mergeCell ref="R4:S4"/>
    <mergeCell ref="T4:W4"/>
  </mergeCells>
  <conditionalFormatting sqref="E6:W6">
    <cfRule type="cellIs" dxfId="31" priority="12" operator="equal">
      <formula>"Prioridad 3"</formula>
    </cfRule>
    <cfRule type="cellIs" dxfId="30" priority="13" operator="equal">
      <formula>"Prioridad 2"</formula>
    </cfRule>
    <cfRule type="cellIs" dxfId="29" priority="14" operator="equal">
      <formula>"Prioridad 1"</formula>
    </cfRule>
  </conditionalFormatting>
  <conditionalFormatting sqref="E8:W87">
    <cfRule type="cellIs" dxfId="28" priority="15" operator="equal">
      <formula>1</formula>
    </cfRule>
    <cfRule type="cellIs" dxfId="27" priority="16" operator="equal">
      <formula>0</formula>
    </cfRule>
  </conditionalFormatting>
  <conditionalFormatting sqref="E88:W88">
    <cfRule type="cellIs" dxfId="26" priority="17" operator="greaterThan">
      <formula>$Q$4</formula>
    </cfRule>
  </conditionalFormatting>
  <conditionalFormatting sqref="E89:W89">
    <cfRule type="cellIs" dxfId="25" priority="20" operator="equal">
      <formula>"R"</formula>
    </cfRule>
    <cfRule type="cellIs" dxfId="24" priority="21" operator="equal">
      <formula>"A"</formula>
    </cfRule>
    <cfRule type="cellIs" dxfId="23" priority="22" stopIfTrue="1" operator="equal">
      <formula>"c"</formula>
    </cfRule>
  </conditionalFormatting>
  <conditionalFormatting sqref="Y8:Y87">
    <cfRule type="cellIs" dxfId="22" priority="18" operator="equal">
      <formula>"Predio Rechazado"</formula>
    </cfRule>
    <cfRule type="cellIs" dxfId="21" priority="19" operator="equal">
      <formula>"Predio Aprobado"</formula>
    </cfRule>
  </conditionalFormatting>
  <conditionalFormatting sqref="X1">
    <cfRule type="cellIs" dxfId="20" priority="3" operator="equal">
      <formula>"Decisión: Rechazado por predio-variable"</formula>
    </cfRule>
    <cfRule type="cellIs" dxfId="19" priority="4" operator="equal">
      <formula>"Decisión: Aprobado"</formula>
    </cfRule>
    <cfRule type="cellIs" dxfId="18" priority="5" operator="equal">
      <formula>"Decisión: Rechazado por variable"</formula>
    </cfRule>
  </conditionalFormatting>
  <conditionalFormatting sqref="X1:Y4">
    <cfRule type="containsText" dxfId="17" priority="1" operator="containsText" text="Aprobado">
      <formula>NOT(ISERROR(SEARCH("Aprobado",X1)))</formula>
    </cfRule>
    <cfRule type="containsText" dxfId="16" priority="2" operator="containsText" text="Rechazado">
      <formula>NOT(ISERROR(SEARCH("Rechazado",X1)))</formula>
    </cfRule>
  </conditionalFormatting>
  <dataValidations count="1">
    <dataValidation type="whole" showInputMessage="1" showErrorMessage="1" sqref="E8:W87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37" fitToHeight="0" orientation="landscape" r:id="rId1"/>
  <headerFooter alignWithMargins="0">
    <oddFooter>&amp;R&amp;"Arial,Normal"&amp;7FO-GCT-PC01-01
V2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48"/>
  <sheetViews>
    <sheetView showGridLines="0" view="pageBreakPreview" topLeftCell="C1" zoomScale="70" zoomScaleNormal="55" zoomScaleSheetLayoutView="70" zoomScalePageLayoutView="55" workbookViewId="0">
      <selection activeCell="X8" sqref="X8"/>
    </sheetView>
  </sheetViews>
  <sheetFormatPr baseColWidth="10" defaultColWidth="11.42578125" defaultRowHeight="12.75" x14ac:dyDescent="0.2"/>
  <cols>
    <col min="1" max="1" width="8.7109375" style="26" bestFit="1" customWidth="1"/>
    <col min="2" max="2" width="63.140625" style="26" customWidth="1"/>
    <col min="3" max="3" width="14.7109375" style="26" bestFit="1" customWidth="1"/>
    <col min="4" max="4" width="13.140625" style="26" customWidth="1"/>
    <col min="5" max="23" width="11.28515625" style="5" customWidth="1"/>
    <col min="24" max="24" width="30.140625" style="27" customWidth="1"/>
    <col min="25" max="25" width="25.28515625" style="28" customWidth="1"/>
    <col min="26" max="26" width="10.85546875" style="2" customWidth="1"/>
    <col min="27" max="16384" width="11.42578125" style="2"/>
  </cols>
  <sheetData>
    <row r="1" spans="1:25" ht="25.5" customHeight="1" x14ac:dyDescent="0.2">
      <c r="A1" s="138"/>
      <c r="B1" s="139"/>
      <c r="C1" s="142" t="s">
        <v>176</v>
      </c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  <c r="W1" s="143"/>
      <c r="X1" s="118" t="str">
        <f>CONCATENATE("Decisión: ",IF(Y135="Rechazado por predio","Rechazado por predio - varibale",IF(Y142="Rechazado por variable","Rechazado por predio - variable","Aprobado")))</f>
        <v>Decisión: Aprobado</v>
      </c>
      <c r="Y1" s="119"/>
    </row>
    <row r="2" spans="1:25" s="1" customFormat="1" ht="58.5" customHeight="1" x14ac:dyDescent="0.25">
      <c r="A2" s="140"/>
      <c r="B2" s="141"/>
      <c r="C2" s="124" t="s">
        <v>177</v>
      </c>
      <c r="D2" s="124"/>
      <c r="E2" s="125">
        <f>Registro_Datos!D2</f>
        <v>0</v>
      </c>
      <c r="F2" s="124"/>
      <c r="G2" s="124"/>
      <c r="H2" s="124"/>
      <c r="I2" s="124"/>
      <c r="J2" s="124" t="s">
        <v>178</v>
      </c>
      <c r="K2" s="124"/>
      <c r="L2" s="125">
        <f>Registro_Datos!D3</f>
        <v>0</v>
      </c>
      <c r="M2" s="124"/>
      <c r="N2" s="124"/>
      <c r="O2" s="124"/>
      <c r="P2" s="124"/>
      <c r="Q2" s="124"/>
      <c r="R2" s="126" t="s">
        <v>16</v>
      </c>
      <c r="S2" s="127"/>
      <c r="T2" s="128">
        <f>Registro_Datos!O2</f>
        <v>0</v>
      </c>
      <c r="U2" s="129"/>
      <c r="V2" s="129"/>
      <c r="W2" s="130"/>
      <c r="X2" s="120"/>
      <c r="Y2" s="121"/>
    </row>
    <row r="3" spans="1:25" ht="40.5" customHeight="1" x14ac:dyDescent="0.2">
      <c r="A3" s="144" t="s">
        <v>179</v>
      </c>
      <c r="B3" s="124"/>
      <c r="C3" s="147" t="s">
        <v>180</v>
      </c>
      <c r="D3" s="147"/>
      <c r="E3" s="147" t="s">
        <v>181</v>
      </c>
      <c r="F3" s="147"/>
      <c r="G3" s="147"/>
      <c r="H3" s="147"/>
      <c r="I3" s="147"/>
      <c r="J3" s="148" t="s">
        <v>182</v>
      </c>
      <c r="K3" s="148"/>
      <c r="L3" s="148"/>
      <c r="M3" s="148"/>
      <c r="N3" s="148"/>
      <c r="O3" s="148"/>
      <c r="P3" s="148"/>
      <c r="Q3" s="148"/>
      <c r="R3" s="126" t="s">
        <v>20</v>
      </c>
      <c r="S3" s="127"/>
      <c r="T3" s="149">
        <f>Registro_Datos!O3</f>
        <v>0</v>
      </c>
      <c r="U3" s="150"/>
      <c r="V3" s="150"/>
      <c r="W3" s="151"/>
      <c r="X3" s="120"/>
      <c r="Y3" s="121"/>
    </row>
    <row r="4" spans="1:25" ht="45.75" customHeight="1" thickBot="1" x14ac:dyDescent="0.25">
      <c r="A4" s="145"/>
      <c r="B4" s="146"/>
      <c r="C4" s="131" t="s">
        <v>183</v>
      </c>
      <c r="D4" s="131"/>
      <c r="E4" s="132" t="s">
        <v>184</v>
      </c>
      <c r="F4" s="132"/>
      <c r="G4" s="132"/>
      <c r="H4" s="132"/>
      <c r="I4" s="132"/>
      <c r="J4" s="15" t="s">
        <v>22</v>
      </c>
      <c r="K4" s="16">
        <f>Registro_Datos!D4</f>
        <v>1000</v>
      </c>
      <c r="L4" s="14" t="s">
        <v>17</v>
      </c>
      <c r="M4" s="47" t="str">
        <f>Registro_Datos!T2</f>
        <v>12.5</v>
      </c>
      <c r="N4" s="15" t="s">
        <v>185</v>
      </c>
      <c r="O4" s="17">
        <f>IF(AND(K4&gt;='ISO 2859-2'!A5,K4&lt;='ISO 2859-2'!B5),13,IF(AND(K4&gt;='ISO 2859-2'!A6,K4&lt;='ISO 2859-2'!B6),15,IF(AND(K4&gt;='ISO 2859-2'!A7,K4&lt;='ISO 2859-2'!B7),16,IF(AND(K4&gt;='ISO 2859-2'!A8,K4&lt;='ISO 2859-2'!B8),18,IF(AND(K4&gt;='ISO 2859-2'!A9,K4&lt;='ISO 2859-2'!B9),20,IF(AND(K4&gt;='ISO 2859-2'!A10,K4&lt;='ISO 2859-2'!B10),32,IF(AND(K4&gt;='ISO 2859-2'!A11,K4&lt;='ISO 2859-2'!B11),32,IF(AND(K4&gt;='ISO 2859-2'!A12,K4&lt;='ISO 2859-2'!B12),50,IF(AND(K4&gt;='ISO 2859-2'!A13,K4&lt;='ISO 2859-2'!B13),80,IF(AND(K4&gt;='ISO 2859-2'!A14,K4&lt;='ISO 2859-2'!B14),125,IF(AND(K4&gt;='ISO 2859-2'!A15,K4&lt;='ISO 2859-2'!B15),200,IF(AND(K4&gt;='ISO 2859-2'!A16,K4&lt;='ISO 2859-2'!B16),200,IF(AND(K4&gt;='ISO 2859-2'!A17,K4&lt;='ISO 2859-2'!B17),200,"FUERA DE RANGO")))))))))))))</f>
        <v>32</v>
      </c>
      <c r="P4" s="18" t="s">
        <v>186</v>
      </c>
      <c r="Q4" s="17">
        <f>VLOOKUP(O4,'ISO 2859-2'!C5:D17,2,FALSE)</f>
        <v>1</v>
      </c>
      <c r="R4" s="133" t="s">
        <v>23</v>
      </c>
      <c r="S4" s="134"/>
      <c r="T4" s="135">
        <f>Registro_Datos!O4</f>
        <v>0</v>
      </c>
      <c r="U4" s="136"/>
      <c r="V4" s="136"/>
      <c r="W4" s="137"/>
      <c r="X4" s="122"/>
      <c r="Y4" s="123"/>
    </row>
    <row r="5" spans="1:25" s="3" customFormat="1" ht="62.25" customHeight="1" x14ac:dyDescent="0.25">
      <c r="A5" s="166" t="s">
        <v>187</v>
      </c>
      <c r="B5" s="167"/>
      <c r="C5" s="170" t="s">
        <v>188</v>
      </c>
      <c r="D5" s="171"/>
      <c r="E5" s="13" t="s">
        <v>189</v>
      </c>
      <c r="F5" s="172" t="s">
        <v>190</v>
      </c>
      <c r="G5" s="172"/>
      <c r="H5" s="172"/>
      <c r="I5" s="172"/>
      <c r="J5" s="172"/>
      <c r="K5" s="11" t="s">
        <v>191</v>
      </c>
      <c r="L5" s="173" t="s">
        <v>192</v>
      </c>
      <c r="M5" s="173"/>
      <c r="N5" s="174" t="s">
        <v>193</v>
      </c>
      <c r="O5" s="174"/>
      <c r="P5" s="174"/>
      <c r="Q5" s="13" t="s">
        <v>194</v>
      </c>
      <c r="R5" s="13" t="s">
        <v>195</v>
      </c>
      <c r="S5" s="21" t="s">
        <v>196</v>
      </c>
      <c r="T5" s="48" t="s">
        <v>190</v>
      </c>
      <c r="U5" s="175" t="s">
        <v>197</v>
      </c>
      <c r="V5" s="175"/>
      <c r="W5" s="12" t="s">
        <v>198</v>
      </c>
      <c r="X5" s="153" t="str">
        <f>CONCATENATE(COUNTA(E6:AA6)," variables evaluadas")</f>
        <v>19 variables evaluadas</v>
      </c>
      <c r="Y5" s="155" t="s">
        <v>199</v>
      </c>
    </row>
    <row r="6" spans="1:25" s="4" customFormat="1" ht="80.25" customHeight="1" x14ac:dyDescent="0.25">
      <c r="A6" s="168"/>
      <c r="B6" s="169"/>
      <c r="C6" s="156" t="s">
        <v>200</v>
      </c>
      <c r="D6" s="157"/>
      <c r="E6" s="9" t="s">
        <v>201</v>
      </c>
      <c r="F6" s="19" t="s">
        <v>202</v>
      </c>
      <c r="G6" s="9" t="s">
        <v>202</v>
      </c>
      <c r="H6" s="9" t="s">
        <v>202</v>
      </c>
      <c r="I6" s="9" t="s">
        <v>202</v>
      </c>
      <c r="J6" s="9" t="s">
        <v>202</v>
      </c>
      <c r="K6" s="9" t="s">
        <v>202</v>
      </c>
      <c r="L6" s="9" t="s">
        <v>202</v>
      </c>
      <c r="M6" s="9" t="s">
        <v>202</v>
      </c>
      <c r="N6" s="9" t="s">
        <v>202</v>
      </c>
      <c r="O6" s="9" t="s">
        <v>202</v>
      </c>
      <c r="P6" s="9" t="s">
        <v>202</v>
      </c>
      <c r="Q6" s="9" t="s">
        <v>202</v>
      </c>
      <c r="R6" s="9" t="s">
        <v>202</v>
      </c>
      <c r="S6" s="22" t="s">
        <v>202</v>
      </c>
      <c r="T6" s="9" t="s">
        <v>203</v>
      </c>
      <c r="U6" s="9" t="s">
        <v>203</v>
      </c>
      <c r="V6" s="9" t="s">
        <v>203</v>
      </c>
      <c r="W6" s="9" t="s">
        <v>203</v>
      </c>
      <c r="X6" s="153"/>
      <c r="Y6" s="155"/>
    </row>
    <row r="7" spans="1:25" s="5" customFormat="1" ht="183" x14ac:dyDescent="0.25">
      <c r="A7" s="31" t="s">
        <v>204</v>
      </c>
      <c r="B7" s="33" t="s">
        <v>205</v>
      </c>
      <c r="C7" s="29" t="s">
        <v>29</v>
      </c>
      <c r="D7" s="32" t="s">
        <v>30</v>
      </c>
      <c r="E7" s="10" t="s">
        <v>31</v>
      </c>
      <c r="F7" s="20" t="s">
        <v>28</v>
      </c>
      <c r="G7" s="10" t="s">
        <v>33</v>
      </c>
      <c r="H7" s="10" t="s">
        <v>34</v>
      </c>
      <c r="I7" s="10" t="s">
        <v>35</v>
      </c>
      <c r="J7" s="10" t="s">
        <v>36</v>
      </c>
      <c r="K7" s="10" t="s">
        <v>37</v>
      </c>
      <c r="L7" s="10" t="s">
        <v>38</v>
      </c>
      <c r="M7" s="10" t="s">
        <v>39</v>
      </c>
      <c r="N7" s="10" t="s">
        <v>40</v>
      </c>
      <c r="O7" s="10" t="s">
        <v>41</v>
      </c>
      <c r="P7" s="10" t="s">
        <v>42</v>
      </c>
      <c r="Q7" s="10" t="s">
        <v>43</v>
      </c>
      <c r="R7" s="10" t="s">
        <v>44</v>
      </c>
      <c r="S7" s="23" t="s">
        <v>45</v>
      </c>
      <c r="T7" s="10" t="s">
        <v>46</v>
      </c>
      <c r="U7" s="10" t="s">
        <v>47</v>
      </c>
      <c r="V7" s="10" t="s">
        <v>48</v>
      </c>
      <c r="W7" s="10" t="s">
        <v>206</v>
      </c>
      <c r="X7" s="24" t="s">
        <v>207</v>
      </c>
      <c r="Y7" s="155"/>
    </row>
    <row r="8" spans="1:25" s="5" customFormat="1" ht="18" x14ac:dyDescent="0.25">
      <c r="A8" s="74" t="str">
        <f>Registro_Datos!B20</f>
        <v>1</v>
      </c>
      <c r="B8" s="30">
        <f>Registro_Datos!C20</f>
        <v>0</v>
      </c>
      <c r="C8" s="58" t="str">
        <f>IF(Registro_Datos!D20&lt;&gt;"",Registro_Datos!D20," ")</f>
        <v xml:space="preserve"> </v>
      </c>
      <c r="D8" s="57" t="str">
        <f>IF(Registro_Datos!E20&lt;&gt;"",Registro_Datos!E20,"")</f>
        <v/>
      </c>
      <c r="E8" s="85">
        <f>Registro_Datos!F20</f>
        <v>0</v>
      </c>
      <c r="F8" s="85">
        <f>Registro_Datos!G20</f>
        <v>0</v>
      </c>
      <c r="G8" s="85">
        <f>Registro_Datos!H20</f>
        <v>0</v>
      </c>
      <c r="H8" s="85">
        <f>Registro_Datos!I20</f>
        <v>0</v>
      </c>
      <c r="I8" s="85">
        <f>Registro_Datos!J20</f>
        <v>0</v>
      </c>
      <c r="J8" s="85">
        <f>Registro_Datos!K20</f>
        <v>0</v>
      </c>
      <c r="K8" s="85">
        <f>Registro_Datos!L20</f>
        <v>0</v>
      </c>
      <c r="L8" s="85">
        <f>Registro_Datos!M20</f>
        <v>0</v>
      </c>
      <c r="M8" s="85">
        <f>Registro_Datos!N20</f>
        <v>0</v>
      </c>
      <c r="N8" s="85">
        <f>Registro_Datos!O20</f>
        <v>0</v>
      </c>
      <c r="O8" s="85">
        <f>Registro_Datos!P20</f>
        <v>0</v>
      </c>
      <c r="P8" s="85">
        <f>Registro_Datos!Q20</f>
        <v>0</v>
      </c>
      <c r="Q8" s="85">
        <f>Registro_Datos!R20</f>
        <v>0</v>
      </c>
      <c r="R8" s="85">
        <f>Registro_Datos!S20</f>
        <v>0</v>
      </c>
      <c r="S8" s="85">
        <f>Registro_Datos!T20</f>
        <v>0</v>
      </c>
      <c r="T8" s="85">
        <f>Registro_Datos!U20</f>
        <v>0</v>
      </c>
      <c r="U8" s="85">
        <f>Registro_Datos!V20</f>
        <v>0</v>
      </c>
      <c r="V8" s="85">
        <f>Registro_Datos!W20</f>
        <v>0</v>
      </c>
      <c r="W8" s="85">
        <f>Registro_Datos!X20</f>
        <v>0</v>
      </c>
      <c r="X8" s="84">
        <f>Registro_Datos!Y20</f>
        <v>0</v>
      </c>
      <c r="Y8" s="25" t="str">
        <f>IF(Registro_Datos!$U$3="Esc 1",
    IF((COUNTIFS(E8:W8,1, $E$6:$W$6,"Prioridad 1") + COUNTIFS(E8:W8,1, $E$6:$W$6, "Prioridad 2")/2 + COUNTIFS(E8:W8,1,$E$6:$W$6, "Prioridad 3")/3)&gt;=1,
        "Predio Rechazado",
        "Predio Aprobado"),
    IF(Registro_Datos!$U$3="Esc 2",
        IF((COUNTIFS(E8:W8,1, $E$6:$W$6,"Prioridad 1") + COUNTIFS(E8:W8,1, $E$6:$W$6, "Prioridad 2")/3 + COUNTIFS(E8:W8,1,$E$6:$W$6, "Prioridad 3")/4)&gt;=1,
            "Predio Rechazado",
            "Predio Aprobado")))</f>
        <v>Predio Aprobado</v>
      </c>
    </row>
    <row r="9" spans="1:25" s="5" customFormat="1" ht="18" x14ac:dyDescent="0.25">
      <c r="A9" s="74" t="str">
        <f>Registro_Datos!B21</f>
        <v>2</v>
      </c>
      <c r="B9" s="30">
        <f>Registro_Datos!C21</f>
        <v>0</v>
      </c>
      <c r="C9" s="58" t="str">
        <f>IF(Registro_Datos!D21&lt;&gt;"",Registro_Datos!D21," ")</f>
        <v xml:space="preserve"> </v>
      </c>
      <c r="D9" s="57" t="str">
        <f>IF(Registro_Datos!E21&lt;&gt;"",Registro_Datos!E21,"")</f>
        <v/>
      </c>
      <c r="E9" s="85">
        <f>Registro_Datos!F21</f>
        <v>0</v>
      </c>
      <c r="F9" s="85">
        <f>Registro_Datos!G21</f>
        <v>0</v>
      </c>
      <c r="G9" s="85">
        <f>Registro_Datos!H21</f>
        <v>0</v>
      </c>
      <c r="H9" s="85">
        <f>Registro_Datos!I21</f>
        <v>0</v>
      </c>
      <c r="I9" s="85">
        <f>Registro_Datos!J21</f>
        <v>0</v>
      </c>
      <c r="J9" s="85">
        <f>Registro_Datos!K21</f>
        <v>0</v>
      </c>
      <c r="K9" s="85">
        <f>Registro_Datos!L21</f>
        <v>0</v>
      </c>
      <c r="L9" s="85">
        <f>Registro_Datos!M21</f>
        <v>0</v>
      </c>
      <c r="M9" s="85">
        <f>Registro_Datos!N21</f>
        <v>0</v>
      </c>
      <c r="N9" s="85">
        <f>Registro_Datos!O21</f>
        <v>0</v>
      </c>
      <c r="O9" s="85">
        <f>Registro_Datos!P21</f>
        <v>0</v>
      </c>
      <c r="P9" s="85">
        <f>Registro_Datos!Q21</f>
        <v>0</v>
      </c>
      <c r="Q9" s="85">
        <f>Registro_Datos!R21</f>
        <v>0</v>
      </c>
      <c r="R9" s="85">
        <f>Registro_Datos!S21</f>
        <v>0</v>
      </c>
      <c r="S9" s="85">
        <f>Registro_Datos!T21</f>
        <v>0</v>
      </c>
      <c r="T9" s="85">
        <f>Registro_Datos!U21</f>
        <v>0</v>
      </c>
      <c r="U9" s="85">
        <f>Registro_Datos!V21</f>
        <v>0</v>
      </c>
      <c r="V9" s="85">
        <f>Registro_Datos!W21</f>
        <v>0</v>
      </c>
      <c r="W9" s="85">
        <f>Registro_Datos!X21</f>
        <v>0</v>
      </c>
      <c r="X9" s="84">
        <f>Registro_Datos!Y21</f>
        <v>0</v>
      </c>
      <c r="Y9" s="25" t="str">
        <f>IF(Registro_Datos!$U$3="Esc 1",
    IF((COUNTIFS(E9:W9,1, $E$6:$W$6,"Prioridad 1") + COUNTIFS(E9:W9,1, $E$6:$W$6, "Prioridad 2")/2 + COUNTIFS(E9:W9,1,$E$6:$W$6, "Prioridad 3")/3)&gt;=1,
        "Predio Rechazado",
        "Predio Aprobado"),
    IF(Registro_Datos!$U$3="Esc 2",
        IF((COUNTIFS(E9:W9,1, $E$6:$W$6,"Prioridad 1") + COUNTIFS(E9:W9,1, $E$6:$W$6, "Prioridad 2")/3 + COUNTIFS(E9:W9,1,$E$6:$W$6, "Prioridad 3")/4)&gt;=1,
            "Predio Rechazado",
            "Predio Aprobado")))</f>
        <v>Predio Aprobado</v>
      </c>
    </row>
    <row r="10" spans="1:25" s="5" customFormat="1" ht="18" x14ac:dyDescent="0.25">
      <c r="A10" s="74" t="str">
        <f>Registro_Datos!B22</f>
        <v>3</v>
      </c>
      <c r="B10" s="30">
        <f>Registro_Datos!C22</f>
        <v>0</v>
      </c>
      <c r="C10" s="58" t="str">
        <f>IF(Registro_Datos!D22&lt;&gt;"",Registro_Datos!D22," ")</f>
        <v xml:space="preserve"> </v>
      </c>
      <c r="D10" s="57" t="str">
        <f>IF(Registro_Datos!E22&lt;&gt;"",Registro_Datos!E22,"")</f>
        <v/>
      </c>
      <c r="E10" s="85">
        <f>Registro_Datos!F22</f>
        <v>0</v>
      </c>
      <c r="F10" s="85">
        <f>Registro_Datos!G22</f>
        <v>0</v>
      </c>
      <c r="G10" s="85">
        <f>Registro_Datos!H22</f>
        <v>0</v>
      </c>
      <c r="H10" s="85">
        <f>Registro_Datos!I22</f>
        <v>0</v>
      </c>
      <c r="I10" s="85">
        <f>Registro_Datos!J22</f>
        <v>0</v>
      </c>
      <c r="J10" s="85">
        <f>Registro_Datos!K22</f>
        <v>0</v>
      </c>
      <c r="K10" s="85">
        <f>Registro_Datos!L22</f>
        <v>0</v>
      </c>
      <c r="L10" s="85">
        <f>Registro_Datos!M22</f>
        <v>0</v>
      </c>
      <c r="M10" s="85">
        <f>Registro_Datos!N22</f>
        <v>0</v>
      </c>
      <c r="N10" s="85">
        <f>Registro_Datos!O22</f>
        <v>0</v>
      </c>
      <c r="O10" s="85">
        <f>Registro_Datos!P22</f>
        <v>0</v>
      </c>
      <c r="P10" s="85">
        <f>Registro_Datos!Q22</f>
        <v>0</v>
      </c>
      <c r="Q10" s="85">
        <f>Registro_Datos!R22</f>
        <v>0</v>
      </c>
      <c r="R10" s="85">
        <f>Registro_Datos!S22</f>
        <v>0</v>
      </c>
      <c r="S10" s="85">
        <f>Registro_Datos!T22</f>
        <v>0</v>
      </c>
      <c r="T10" s="85">
        <f>Registro_Datos!U22</f>
        <v>0</v>
      </c>
      <c r="U10" s="85">
        <f>Registro_Datos!V22</f>
        <v>0</v>
      </c>
      <c r="V10" s="85">
        <f>Registro_Datos!W22</f>
        <v>0</v>
      </c>
      <c r="W10" s="85">
        <f>Registro_Datos!X22</f>
        <v>0</v>
      </c>
      <c r="X10" s="84">
        <f>Registro_Datos!Y22</f>
        <v>0</v>
      </c>
      <c r="Y10" s="25" t="str">
        <f>IF(Registro_Datos!$U$3="Esc 1",
    IF((COUNTIFS(E10:W10,1, $E$6:$W$6,"Prioridad 1") + COUNTIFS(E10:W10,1, $E$6:$W$6, "Prioridad 2")/2 + COUNTIFS(E10:W10,1,$E$6:$W$6, "Prioridad 3")/3)&gt;=1,
        "Predio Rechazado",
        "Predio Aprobado"),
    IF(Registro_Datos!$U$3="Esc 2",
        IF((COUNTIFS(E10:W10,1, $E$6:$W$6,"Prioridad 1") + COUNTIFS(E10:W10,1, $E$6:$W$6, "Prioridad 2")/3 + COUNTIFS(E10:W10,1,$E$6:$W$6, "Prioridad 3")/4)&gt;=1,
            "Predio Rechazado",
            "Predio Aprobado")))</f>
        <v>Predio Aprobado</v>
      </c>
    </row>
    <row r="11" spans="1:25" s="5" customFormat="1" ht="18" x14ac:dyDescent="0.25">
      <c r="A11" s="74" t="str">
        <f>Registro_Datos!B23</f>
        <v>4</v>
      </c>
      <c r="B11" s="30">
        <f>Registro_Datos!C23</f>
        <v>0</v>
      </c>
      <c r="C11" s="58" t="str">
        <f>IF(Registro_Datos!D23&lt;&gt;"",Registro_Datos!D23," ")</f>
        <v xml:space="preserve"> </v>
      </c>
      <c r="D11" s="57" t="str">
        <f>IF(Registro_Datos!E23&lt;&gt;"",Registro_Datos!E23,"")</f>
        <v/>
      </c>
      <c r="E11" s="85">
        <f>Registro_Datos!F23</f>
        <v>0</v>
      </c>
      <c r="F11" s="85">
        <f>Registro_Datos!G23</f>
        <v>0</v>
      </c>
      <c r="G11" s="85">
        <f>Registro_Datos!H23</f>
        <v>0</v>
      </c>
      <c r="H11" s="85">
        <f>Registro_Datos!I23</f>
        <v>0</v>
      </c>
      <c r="I11" s="85">
        <f>Registro_Datos!J23</f>
        <v>0</v>
      </c>
      <c r="J11" s="85">
        <f>Registro_Datos!K23</f>
        <v>0</v>
      </c>
      <c r="K11" s="85">
        <f>Registro_Datos!L23</f>
        <v>0</v>
      </c>
      <c r="L11" s="85">
        <f>Registro_Datos!M23</f>
        <v>0</v>
      </c>
      <c r="M11" s="85">
        <f>Registro_Datos!N23</f>
        <v>0</v>
      </c>
      <c r="N11" s="85">
        <f>Registro_Datos!O23</f>
        <v>0</v>
      </c>
      <c r="O11" s="85">
        <f>Registro_Datos!P23</f>
        <v>0</v>
      </c>
      <c r="P11" s="85">
        <f>Registro_Datos!Q23</f>
        <v>0</v>
      </c>
      <c r="Q11" s="85">
        <f>Registro_Datos!R23</f>
        <v>0</v>
      </c>
      <c r="R11" s="85">
        <f>Registro_Datos!S23</f>
        <v>0</v>
      </c>
      <c r="S11" s="85">
        <f>Registro_Datos!T23</f>
        <v>0</v>
      </c>
      <c r="T11" s="85">
        <f>Registro_Datos!U23</f>
        <v>0</v>
      </c>
      <c r="U11" s="85">
        <f>Registro_Datos!V23</f>
        <v>0</v>
      </c>
      <c r="V11" s="85">
        <f>Registro_Datos!W23</f>
        <v>0</v>
      </c>
      <c r="W11" s="85">
        <f>Registro_Datos!X23</f>
        <v>0</v>
      </c>
      <c r="X11" s="84">
        <f>Registro_Datos!Y23</f>
        <v>0</v>
      </c>
      <c r="Y11" s="25" t="str">
        <f>IF(Registro_Datos!$U$3="Esc 1",
    IF((COUNTIFS(E11:W11,1, $E$6:$W$6,"Prioridad 1") + COUNTIFS(E11:W11,1, $E$6:$W$6, "Prioridad 2")/2 + COUNTIFS(E11:W11,1,$E$6:$W$6, "Prioridad 3")/3)&gt;=1,
        "Predio Rechazado",
        "Predio Aprobado"),
    IF(Registro_Datos!$U$3="Esc 2",
        IF((COUNTIFS(E11:W11,1, $E$6:$W$6,"Prioridad 1") + COUNTIFS(E11:W11,1, $E$6:$W$6, "Prioridad 2")/3 + COUNTIFS(E11:W11,1,$E$6:$W$6, "Prioridad 3")/4)&gt;=1,
            "Predio Rechazado",
            "Predio Aprobado")))</f>
        <v>Predio Aprobado</v>
      </c>
    </row>
    <row r="12" spans="1:25" s="5" customFormat="1" ht="18" x14ac:dyDescent="0.25">
      <c r="A12" s="74" t="str">
        <f>Registro_Datos!B24</f>
        <v>5</v>
      </c>
      <c r="B12" s="30">
        <f>Registro_Datos!C24</f>
        <v>0</v>
      </c>
      <c r="C12" s="58" t="str">
        <f>IF(Registro_Datos!D24&lt;&gt;"",Registro_Datos!D24," ")</f>
        <v xml:space="preserve"> </v>
      </c>
      <c r="D12" s="57" t="str">
        <f>IF(Registro_Datos!E24&lt;&gt;"",Registro_Datos!E24,"")</f>
        <v/>
      </c>
      <c r="E12" s="85">
        <f>Registro_Datos!F24</f>
        <v>0</v>
      </c>
      <c r="F12" s="85">
        <f>Registro_Datos!G24</f>
        <v>0</v>
      </c>
      <c r="G12" s="85">
        <f>Registro_Datos!H24</f>
        <v>0</v>
      </c>
      <c r="H12" s="85">
        <f>Registro_Datos!I24</f>
        <v>0</v>
      </c>
      <c r="I12" s="85">
        <f>Registro_Datos!J24</f>
        <v>0</v>
      </c>
      <c r="J12" s="85">
        <f>Registro_Datos!K24</f>
        <v>0</v>
      </c>
      <c r="K12" s="85">
        <f>Registro_Datos!L24</f>
        <v>0</v>
      </c>
      <c r="L12" s="85">
        <f>Registro_Datos!M24</f>
        <v>0</v>
      </c>
      <c r="M12" s="85">
        <f>Registro_Datos!N24</f>
        <v>0</v>
      </c>
      <c r="N12" s="85">
        <f>Registro_Datos!O24</f>
        <v>0</v>
      </c>
      <c r="O12" s="85">
        <f>Registro_Datos!P24</f>
        <v>0</v>
      </c>
      <c r="P12" s="85">
        <f>Registro_Datos!Q24</f>
        <v>0</v>
      </c>
      <c r="Q12" s="85">
        <f>Registro_Datos!R24</f>
        <v>0</v>
      </c>
      <c r="R12" s="85">
        <f>Registro_Datos!S24</f>
        <v>0</v>
      </c>
      <c r="S12" s="85">
        <f>Registro_Datos!T24</f>
        <v>0</v>
      </c>
      <c r="T12" s="85">
        <f>Registro_Datos!U24</f>
        <v>0</v>
      </c>
      <c r="U12" s="85">
        <f>Registro_Datos!V24</f>
        <v>0</v>
      </c>
      <c r="V12" s="85">
        <f>Registro_Datos!W24</f>
        <v>0</v>
      </c>
      <c r="W12" s="85">
        <f>Registro_Datos!X24</f>
        <v>0</v>
      </c>
      <c r="X12" s="86">
        <f>Registro_Datos!Y24</f>
        <v>0</v>
      </c>
      <c r="Y12" s="25" t="str">
        <f>IF(Registro_Datos!$U$3="Esc 1",
    IF((COUNTIFS(E12:W12,1, $E$6:$W$6,"Prioridad 1") + COUNTIFS(E12:W12,1, $E$6:$W$6, "Prioridad 2")/2 + COUNTIFS(E12:W12,1,$E$6:$W$6, "Prioridad 3")/3)&gt;=1,
        "Predio Rechazado",
        "Predio Aprobado"),
    IF(Registro_Datos!$U$3="Esc 2",
        IF((COUNTIFS(E12:W12,1, $E$6:$W$6,"Prioridad 1") + COUNTIFS(E12:W12,1, $E$6:$W$6, "Prioridad 2")/3 + COUNTIFS(E12:W12,1,$E$6:$W$6, "Prioridad 3")/4)&gt;=1,
            "Predio Rechazado",
            "Predio Aprobado")))</f>
        <v>Predio Aprobado</v>
      </c>
    </row>
    <row r="13" spans="1:25" s="5" customFormat="1" ht="18" x14ac:dyDescent="0.25">
      <c r="A13" s="74" t="str">
        <f>Registro_Datos!B25</f>
        <v>6</v>
      </c>
      <c r="B13" s="30">
        <f>Registro_Datos!C25</f>
        <v>0</v>
      </c>
      <c r="C13" s="58" t="str">
        <f>IF(Registro_Datos!D25&lt;&gt;"",Registro_Datos!D25," ")</f>
        <v xml:space="preserve"> </v>
      </c>
      <c r="D13" s="57" t="str">
        <f>IF(Registro_Datos!E25&lt;&gt;"",Registro_Datos!E25,"")</f>
        <v/>
      </c>
      <c r="E13" s="85">
        <f>Registro_Datos!F25</f>
        <v>0</v>
      </c>
      <c r="F13" s="85">
        <f>Registro_Datos!G25</f>
        <v>0</v>
      </c>
      <c r="G13" s="85">
        <f>Registro_Datos!H25</f>
        <v>0</v>
      </c>
      <c r="H13" s="85">
        <f>Registro_Datos!I25</f>
        <v>0</v>
      </c>
      <c r="I13" s="85">
        <f>Registro_Datos!J25</f>
        <v>0</v>
      </c>
      <c r="J13" s="85">
        <f>Registro_Datos!K25</f>
        <v>0</v>
      </c>
      <c r="K13" s="85">
        <f>Registro_Datos!L25</f>
        <v>0</v>
      </c>
      <c r="L13" s="85">
        <f>Registro_Datos!M25</f>
        <v>0</v>
      </c>
      <c r="M13" s="85">
        <f>Registro_Datos!N25</f>
        <v>0</v>
      </c>
      <c r="N13" s="85">
        <f>Registro_Datos!O25</f>
        <v>0</v>
      </c>
      <c r="O13" s="85">
        <f>Registro_Datos!P25</f>
        <v>0</v>
      </c>
      <c r="P13" s="85">
        <f>Registro_Datos!Q25</f>
        <v>0</v>
      </c>
      <c r="Q13" s="85">
        <f>Registro_Datos!R25</f>
        <v>0</v>
      </c>
      <c r="R13" s="85">
        <f>Registro_Datos!S25</f>
        <v>0</v>
      </c>
      <c r="S13" s="85">
        <f>Registro_Datos!T25</f>
        <v>0</v>
      </c>
      <c r="T13" s="85">
        <f>Registro_Datos!U25</f>
        <v>0</v>
      </c>
      <c r="U13" s="85">
        <f>Registro_Datos!V25</f>
        <v>0</v>
      </c>
      <c r="V13" s="85">
        <f>Registro_Datos!W25</f>
        <v>0</v>
      </c>
      <c r="W13" s="85">
        <f>Registro_Datos!X25</f>
        <v>0</v>
      </c>
      <c r="X13" s="86">
        <f>Registro_Datos!Y25</f>
        <v>0</v>
      </c>
      <c r="Y13" s="25" t="str">
        <f>IF(Registro_Datos!$U$3="Esc 1",
    IF((COUNTIFS(E13:W13,1, $E$6:$W$6,"Prioridad 1") + COUNTIFS(E13:W13,1, $E$6:$W$6, "Prioridad 2")/2 + COUNTIFS(E13:W13,1,$E$6:$W$6, "Prioridad 3")/3)&gt;=1,
        "Predio Rechazado",
        "Predio Aprobado"),
    IF(Registro_Datos!$U$3="Esc 2",
        IF((COUNTIFS(E13:W13,1, $E$6:$W$6,"Prioridad 1") + COUNTIFS(E13:W13,1, $E$6:$W$6, "Prioridad 2")/3 + COUNTIFS(E13:W13,1,$E$6:$W$6, "Prioridad 3")/4)&gt;=1,
            "Predio Rechazado",
            "Predio Aprobado")))</f>
        <v>Predio Aprobado</v>
      </c>
    </row>
    <row r="14" spans="1:25" s="5" customFormat="1" ht="18" x14ac:dyDescent="0.25">
      <c r="A14" s="74" t="str">
        <f>Registro_Datos!B26</f>
        <v>7</v>
      </c>
      <c r="B14" s="30">
        <f>Registro_Datos!C26</f>
        <v>0</v>
      </c>
      <c r="C14" s="58" t="str">
        <f>IF(Registro_Datos!D26&lt;&gt;"",Registro_Datos!D26," ")</f>
        <v xml:space="preserve"> </v>
      </c>
      <c r="D14" s="57" t="str">
        <f>IF(Registro_Datos!E26&lt;&gt;"",Registro_Datos!E26,"")</f>
        <v/>
      </c>
      <c r="E14" s="85">
        <f>Registro_Datos!F26</f>
        <v>0</v>
      </c>
      <c r="F14" s="85">
        <f>Registro_Datos!G26</f>
        <v>0</v>
      </c>
      <c r="G14" s="85">
        <f>Registro_Datos!H26</f>
        <v>0</v>
      </c>
      <c r="H14" s="85">
        <f>Registro_Datos!I26</f>
        <v>0</v>
      </c>
      <c r="I14" s="85">
        <f>Registro_Datos!J26</f>
        <v>0</v>
      </c>
      <c r="J14" s="85">
        <f>Registro_Datos!K26</f>
        <v>0</v>
      </c>
      <c r="K14" s="85">
        <f>Registro_Datos!L26</f>
        <v>0</v>
      </c>
      <c r="L14" s="85">
        <f>Registro_Datos!M26</f>
        <v>0</v>
      </c>
      <c r="M14" s="85">
        <f>Registro_Datos!N26</f>
        <v>0</v>
      </c>
      <c r="N14" s="85">
        <f>Registro_Datos!O26</f>
        <v>0</v>
      </c>
      <c r="O14" s="85">
        <f>Registro_Datos!P26</f>
        <v>0</v>
      </c>
      <c r="P14" s="85">
        <f>Registro_Datos!Q26</f>
        <v>0</v>
      </c>
      <c r="Q14" s="85">
        <f>Registro_Datos!R26</f>
        <v>0</v>
      </c>
      <c r="R14" s="85">
        <f>Registro_Datos!S26</f>
        <v>0</v>
      </c>
      <c r="S14" s="85">
        <f>Registro_Datos!T26</f>
        <v>0</v>
      </c>
      <c r="T14" s="85">
        <f>Registro_Datos!U26</f>
        <v>0</v>
      </c>
      <c r="U14" s="85">
        <f>Registro_Datos!V26</f>
        <v>0</v>
      </c>
      <c r="V14" s="85">
        <f>Registro_Datos!W26</f>
        <v>0</v>
      </c>
      <c r="W14" s="85">
        <f>Registro_Datos!X26</f>
        <v>0</v>
      </c>
      <c r="X14" s="86">
        <f>Registro_Datos!Y26</f>
        <v>0</v>
      </c>
      <c r="Y14" s="25" t="str">
        <f>IF(Registro_Datos!$U$3="Esc 1",
    IF((COUNTIFS(E14:W14,1, $E$6:$W$6,"Prioridad 1") + COUNTIFS(E14:W14,1, $E$6:$W$6, "Prioridad 2")/2 + COUNTIFS(E14:W14,1,$E$6:$W$6, "Prioridad 3")/3)&gt;=1,
        "Predio Rechazado",
        "Predio Aprobado"),
    IF(Registro_Datos!$U$3="Esc 2",
        IF((COUNTIFS(E14:W14,1, $E$6:$W$6,"Prioridad 1") + COUNTIFS(E14:W14,1, $E$6:$W$6, "Prioridad 2")/3 + COUNTIFS(E14:W14,1,$E$6:$W$6, "Prioridad 3")/4)&gt;=1,
            "Predio Rechazado",
            "Predio Aprobado")))</f>
        <v>Predio Aprobado</v>
      </c>
    </row>
    <row r="15" spans="1:25" s="5" customFormat="1" ht="18" x14ac:dyDescent="0.25">
      <c r="A15" s="74" t="str">
        <f>Registro_Datos!B27</f>
        <v>8</v>
      </c>
      <c r="B15" s="30">
        <f>Registro_Datos!C27</f>
        <v>0</v>
      </c>
      <c r="C15" s="58" t="str">
        <f>IF(Registro_Datos!D27&lt;&gt;"",Registro_Datos!D27," ")</f>
        <v xml:space="preserve"> </v>
      </c>
      <c r="D15" s="57" t="str">
        <f>IF(Registro_Datos!E27&lt;&gt;"",Registro_Datos!E27,"")</f>
        <v/>
      </c>
      <c r="E15" s="85">
        <f>Registro_Datos!F27</f>
        <v>0</v>
      </c>
      <c r="F15" s="85">
        <f>Registro_Datos!G27</f>
        <v>0</v>
      </c>
      <c r="G15" s="85">
        <f>Registro_Datos!H27</f>
        <v>0</v>
      </c>
      <c r="H15" s="85">
        <f>Registro_Datos!I27</f>
        <v>0</v>
      </c>
      <c r="I15" s="85">
        <f>Registro_Datos!J27</f>
        <v>0</v>
      </c>
      <c r="J15" s="85">
        <f>Registro_Datos!K27</f>
        <v>0</v>
      </c>
      <c r="K15" s="85">
        <f>Registro_Datos!L27</f>
        <v>0</v>
      </c>
      <c r="L15" s="85">
        <f>Registro_Datos!M27</f>
        <v>0</v>
      </c>
      <c r="M15" s="85">
        <f>Registro_Datos!N27</f>
        <v>0</v>
      </c>
      <c r="N15" s="85">
        <f>Registro_Datos!O27</f>
        <v>0</v>
      </c>
      <c r="O15" s="85">
        <f>Registro_Datos!P27</f>
        <v>0</v>
      </c>
      <c r="P15" s="85">
        <f>Registro_Datos!Q27</f>
        <v>0</v>
      </c>
      <c r="Q15" s="85">
        <f>Registro_Datos!R27</f>
        <v>0</v>
      </c>
      <c r="R15" s="85">
        <f>Registro_Datos!S27</f>
        <v>0</v>
      </c>
      <c r="S15" s="85">
        <f>Registro_Datos!T27</f>
        <v>0</v>
      </c>
      <c r="T15" s="85">
        <f>Registro_Datos!U27</f>
        <v>0</v>
      </c>
      <c r="U15" s="85">
        <f>Registro_Datos!V27</f>
        <v>0</v>
      </c>
      <c r="V15" s="85">
        <f>Registro_Datos!W27</f>
        <v>0</v>
      </c>
      <c r="W15" s="85">
        <f>Registro_Datos!X27</f>
        <v>0</v>
      </c>
      <c r="X15" s="86">
        <f>Registro_Datos!Y27</f>
        <v>0</v>
      </c>
      <c r="Y15" s="25" t="str">
        <f>IF(Registro_Datos!$U$3="Esc 1",
    IF((COUNTIFS(E15:W15,1, $E$6:$W$6,"Prioridad 1") + COUNTIFS(E15:W15,1, $E$6:$W$6, "Prioridad 2")/2 + COUNTIFS(E15:W15,1,$E$6:$W$6, "Prioridad 3")/3)&gt;=1,
        "Predio Rechazado",
        "Predio Aprobado"),
    IF(Registro_Datos!$U$3="Esc 2",
        IF((COUNTIFS(E15:W15,1, $E$6:$W$6,"Prioridad 1") + COUNTIFS(E15:W15,1, $E$6:$W$6, "Prioridad 2")/3 + COUNTIFS(E15:W15,1,$E$6:$W$6, "Prioridad 3")/4)&gt;=1,
            "Predio Rechazado",
            "Predio Aprobado")))</f>
        <v>Predio Aprobado</v>
      </c>
    </row>
    <row r="16" spans="1:25" s="5" customFormat="1" ht="18" x14ac:dyDescent="0.25">
      <c r="A16" s="74" t="str">
        <f>Registro_Datos!B28</f>
        <v>9</v>
      </c>
      <c r="B16" s="30">
        <f>Registro_Datos!C28</f>
        <v>0</v>
      </c>
      <c r="C16" s="58" t="str">
        <f>IF(Registro_Datos!D28&lt;&gt;"",Registro_Datos!D28," ")</f>
        <v xml:space="preserve"> </v>
      </c>
      <c r="D16" s="57" t="str">
        <f>IF(Registro_Datos!E28&lt;&gt;"",Registro_Datos!E28,"")</f>
        <v/>
      </c>
      <c r="E16" s="85">
        <f>Registro_Datos!F28</f>
        <v>0</v>
      </c>
      <c r="F16" s="85">
        <f>Registro_Datos!G28</f>
        <v>0</v>
      </c>
      <c r="G16" s="85">
        <f>Registro_Datos!H28</f>
        <v>0</v>
      </c>
      <c r="H16" s="85">
        <f>Registro_Datos!I28</f>
        <v>0</v>
      </c>
      <c r="I16" s="85">
        <f>Registro_Datos!J28</f>
        <v>0</v>
      </c>
      <c r="J16" s="85">
        <f>Registro_Datos!K28</f>
        <v>0</v>
      </c>
      <c r="K16" s="85">
        <f>Registro_Datos!L28</f>
        <v>0</v>
      </c>
      <c r="L16" s="85">
        <f>Registro_Datos!M28</f>
        <v>0</v>
      </c>
      <c r="M16" s="85">
        <f>Registro_Datos!N28</f>
        <v>0</v>
      </c>
      <c r="N16" s="85">
        <f>Registro_Datos!O28</f>
        <v>0</v>
      </c>
      <c r="O16" s="85">
        <f>Registro_Datos!P28</f>
        <v>0</v>
      </c>
      <c r="P16" s="85">
        <f>Registro_Datos!Q28</f>
        <v>0</v>
      </c>
      <c r="Q16" s="85">
        <f>Registro_Datos!R28</f>
        <v>0</v>
      </c>
      <c r="R16" s="85">
        <f>Registro_Datos!S28</f>
        <v>0</v>
      </c>
      <c r="S16" s="85">
        <f>Registro_Datos!T28</f>
        <v>0</v>
      </c>
      <c r="T16" s="85">
        <f>Registro_Datos!U28</f>
        <v>0</v>
      </c>
      <c r="U16" s="85">
        <f>Registro_Datos!V28</f>
        <v>0</v>
      </c>
      <c r="V16" s="85">
        <f>Registro_Datos!W28</f>
        <v>0</v>
      </c>
      <c r="W16" s="85">
        <f>Registro_Datos!X28</f>
        <v>0</v>
      </c>
      <c r="X16" s="86">
        <f>Registro_Datos!Y28</f>
        <v>0</v>
      </c>
      <c r="Y16" s="25" t="str">
        <f>IF(Registro_Datos!$U$3="Esc 1",
    IF((COUNTIFS(E16:W16,1, $E$6:$W$6,"Prioridad 1") + COUNTIFS(E16:W16,1, $E$6:$W$6, "Prioridad 2")/2 + COUNTIFS(E16:W16,1,$E$6:$W$6, "Prioridad 3")/3)&gt;=1,
        "Predio Rechazado",
        "Predio Aprobado"),
    IF(Registro_Datos!$U$3="Esc 2",
        IF((COUNTIFS(E16:W16,1, $E$6:$W$6,"Prioridad 1") + COUNTIFS(E16:W16,1, $E$6:$W$6, "Prioridad 2")/3 + COUNTIFS(E16:W16,1,$E$6:$W$6, "Prioridad 3")/4)&gt;=1,
            "Predio Rechazado",
            "Predio Aprobado")))</f>
        <v>Predio Aprobado</v>
      </c>
    </row>
    <row r="17" spans="1:25" s="5" customFormat="1" ht="18" x14ac:dyDescent="0.25">
      <c r="A17" s="74" t="str">
        <f>Registro_Datos!B29</f>
        <v>10</v>
      </c>
      <c r="B17" s="30">
        <f>Registro_Datos!C29</f>
        <v>0</v>
      </c>
      <c r="C17" s="58" t="str">
        <f>IF(Registro_Datos!D29&lt;&gt;"",Registro_Datos!D29," ")</f>
        <v xml:space="preserve"> </v>
      </c>
      <c r="D17" s="57" t="str">
        <f>IF(Registro_Datos!E29&lt;&gt;"",Registro_Datos!E29,"")</f>
        <v/>
      </c>
      <c r="E17" s="85">
        <f>Registro_Datos!F29</f>
        <v>0</v>
      </c>
      <c r="F17" s="85">
        <f>Registro_Datos!G29</f>
        <v>0</v>
      </c>
      <c r="G17" s="85">
        <f>Registro_Datos!H29</f>
        <v>0</v>
      </c>
      <c r="H17" s="85">
        <f>Registro_Datos!I29</f>
        <v>0</v>
      </c>
      <c r="I17" s="85">
        <f>Registro_Datos!J29</f>
        <v>0</v>
      </c>
      <c r="J17" s="85">
        <f>Registro_Datos!K29</f>
        <v>0</v>
      </c>
      <c r="K17" s="85">
        <f>Registro_Datos!L29</f>
        <v>0</v>
      </c>
      <c r="L17" s="85">
        <f>Registro_Datos!M29</f>
        <v>0</v>
      </c>
      <c r="M17" s="85">
        <f>Registro_Datos!N29</f>
        <v>0</v>
      </c>
      <c r="N17" s="85">
        <f>Registro_Datos!O29</f>
        <v>0</v>
      </c>
      <c r="O17" s="85">
        <f>Registro_Datos!P29</f>
        <v>0</v>
      </c>
      <c r="P17" s="85">
        <f>Registro_Datos!Q29</f>
        <v>0</v>
      </c>
      <c r="Q17" s="85">
        <f>Registro_Datos!R29</f>
        <v>0</v>
      </c>
      <c r="R17" s="85">
        <f>Registro_Datos!S29</f>
        <v>0</v>
      </c>
      <c r="S17" s="85">
        <f>Registro_Datos!T29</f>
        <v>0</v>
      </c>
      <c r="T17" s="85">
        <f>Registro_Datos!U29</f>
        <v>0</v>
      </c>
      <c r="U17" s="85">
        <f>Registro_Datos!V29</f>
        <v>0</v>
      </c>
      <c r="V17" s="85">
        <f>Registro_Datos!W29</f>
        <v>0</v>
      </c>
      <c r="W17" s="85">
        <f>Registro_Datos!X29</f>
        <v>0</v>
      </c>
      <c r="X17" s="86">
        <f>Registro_Datos!Y29</f>
        <v>0</v>
      </c>
      <c r="Y17" s="25" t="str">
        <f>IF(Registro_Datos!$U$3="Esc 1",
    IF((COUNTIFS(E17:W17,1, $E$6:$W$6,"Prioridad 1") + COUNTIFS(E17:W17,1, $E$6:$W$6, "Prioridad 2")/2 + COUNTIFS(E17:W17,1,$E$6:$W$6, "Prioridad 3")/3)&gt;=1,
        "Predio Rechazado",
        "Predio Aprobado"),
    IF(Registro_Datos!$U$3="Esc 2",
        IF((COUNTIFS(E17:W17,1, $E$6:$W$6,"Prioridad 1") + COUNTIFS(E17:W17,1, $E$6:$W$6, "Prioridad 2")/3 + COUNTIFS(E17:W17,1,$E$6:$W$6, "Prioridad 3")/4)&gt;=1,
            "Predio Rechazado",
            "Predio Aprobado")))</f>
        <v>Predio Aprobado</v>
      </c>
    </row>
    <row r="18" spans="1:25" s="5" customFormat="1" ht="18" x14ac:dyDescent="0.25">
      <c r="A18" s="74" t="str">
        <f>Registro_Datos!B30</f>
        <v>11</v>
      </c>
      <c r="B18" s="30">
        <f>Registro_Datos!C30</f>
        <v>0</v>
      </c>
      <c r="C18" s="58" t="str">
        <f>IF(Registro_Datos!D30&lt;&gt;"",Registro_Datos!D30," ")</f>
        <v xml:space="preserve"> </v>
      </c>
      <c r="D18" s="57" t="str">
        <f>IF(Registro_Datos!E30&lt;&gt;"",Registro_Datos!E30,"")</f>
        <v/>
      </c>
      <c r="E18" s="85">
        <f>Registro_Datos!F30</f>
        <v>0</v>
      </c>
      <c r="F18" s="85">
        <f>Registro_Datos!G30</f>
        <v>0</v>
      </c>
      <c r="G18" s="85">
        <f>Registro_Datos!H30</f>
        <v>0</v>
      </c>
      <c r="H18" s="85">
        <f>Registro_Datos!I30</f>
        <v>0</v>
      </c>
      <c r="I18" s="85">
        <f>Registro_Datos!J30</f>
        <v>0</v>
      </c>
      <c r="J18" s="85">
        <f>Registro_Datos!K30</f>
        <v>0</v>
      </c>
      <c r="K18" s="85">
        <f>Registro_Datos!L30</f>
        <v>0</v>
      </c>
      <c r="L18" s="85">
        <f>Registro_Datos!M30</f>
        <v>0</v>
      </c>
      <c r="M18" s="85">
        <f>Registro_Datos!N30</f>
        <v>0</v>
      </c>
      <c r="N18" s="85">
        <f>Registro_Datos!O30</f>
        <v>0</v>
      </c>
      <c r="O18" s="85">
        <f>Registro_Datos!P30</f>
        <v>0</v>
      </c>
      <c r="P18" s="85">
        <f>Registro_Datos!Q30</f>
        <v>0</v>
      </c>
      <c r="Q18" s="85">
        <f>Registro_Datos!R30</f>
        <v>0</v>
      </c>
      <c r="R18" s="85">
        <f>Registro_Datos!S30</f>
        <v>0</v>
      </c>
      <c r="S18" s="85">
        <f>Registro_Datos!T30</f>
        <v>0</v>
      </c>
      <c r="T18" s="85">
        <f>Registro_Datos!U30</f>
        <v>0</v>
      </c>
      <c r="U18" s="85">
        <f>Registro_Datos!V30</f>
        <v>0</v>
      </c>
      <c r="V18" s="85">
        <f>Registro_Datos!W30</f>
        <v>0</v>
      </c>
      <c r="W18" s="85">
        <f>Registro_Datos!X30</f>
        <v>0</v>
      </c>
      <c r="X18" s="86">
        <f>Registro_Datos!Y30</f>
        <v>0</v>
      </c>
      <c r="Y18" s="25" t="str">
        <f>IF(Registro_Datos!$U$3="Esc 1",
    IF((COUNTIFS(E18:W18,1, $E$6:$W$6,"Prioridad 1") + COUNTIFS(E18:W18,1, $E$6:$W$6, "Prioridad 2")/2 + COUNTIFS(E18:W18,1,$E$6:$W$6, "Prioridad 3")/3)&gt;=1,
        "Predio Rechazado",
        "Predio Aprobado"),
    IF(Registro_Datos!$U$3="Esc 2",
        IF((COUNTIFS(E18:W18,1, $E$6:$W$6,"Prioridad 1") + COUNTIFS(E18:W18,1, $E$6:$W$6, "Prioridad 2")/3 + COUNTIFS(E18:W18,1,$E$6:$W$6, "Prioridad 3")/4)&gt;=1,
            "Predio Rechazado",
            "Predio Aprobado")))</f>
        <v>Predio Aprobado</v>
      </c>
    </row>
    <row r="19" spans="1:25" s="5" customFormat="1" ht="18" x14ac:dyDescent="0.25">
      <c r="A19" s="74" t="str">
        <f>Registro_Datos!B31</f>
        <v>12</v>
      </c>
      <c r="B19" s="30">
        <f>Registro_Datos!C31</f>
        <v>0</v>
      </c>
      <c r="C19" s="58" t="str">
        <f>IF(Registro_Datos!D31&lt;&gt;"",Registro_Datos!D31," ")</f>
        <v xml:space="preserve"> </v>
      </c>
      <c r="D19" s="57" t="str">
        <f>IF(Registro_Datos!E31&lt;&gt;"",Registro_Datos!E31,"")</f>
        <v/>
      </c>
      <c r="E19" s="85">
        <f>Registro_Datos!F31</f>
        <v>0</v>
      </c>
      <c r="F19" s="85">
        <f>Registro_Datos!G31</f>
        <v>0</v>
      </c>
      <c r="G19" s="85">
        <f>Registro_Datos!H31</f>
        <v>0</v>
      </c>
      <c r="H19" s="85">
        <f>Registro_Datos!I31</f>
        <v>0</v>
      </c>
      <c r="I19" s="85">
        <f>Registro_Datos!J31</f>
        <v>0</v>
      </c>
      <c r="J19" s="85">
        <f>Registro_Datos!K31</f>
        <v>0</v>
      </c>
      <c r="K19" s="85">
        <f>Registro_Datos!L31</f>
        <v>0</v>
      </c>
      <c r="L19" s="85">
        <f>Registro_Datos!M31</f>
        <v>0</v>
      </c>
      <c r="M19" s="85">
        <f>Registro_Datos!N31</f>
        <v>0</v>
      </c>
      <c r="N19" s="85">
        <f>Registro_Datos!O31</f>
        <v>0</v>
      </c>
      <c r="O19" s="85">
        <f>Registro_Datos!P31</f>
        <v>0</v>
      </c>
      <c r="P19" s="85">
        <f>Registro_Datos!Q31</f>
        <v>0</v>
      </c>
      <c r="Q19" s="85">
        <f>Registro_Datos!R31</f>
        <v>0</v>
      </c>
      <c r="R19" s="85">
        <f>Registro_Datos!S31</f>
        <v>0</v>
      </c>
      <c r="S19" s="85">
        <f>Registro_Datos!T31</f>
        <v>0</v>
      </c>
      <c r="T19" s="85">
        <f>Registro_Datos!U31</f>
        <v>0</v>
      </c>
      <c r="U19" s="85">
        <f>Registro_Datos!V31</f>
        <v>0</v>
      </c>
      <c r="V19" s="85">
        <f>Registro_Datos!W31</f>
        <v>0</v>
      </c>
      <c r="W19" s="85">
        <f>Registro_Datos!X31</f>
        <v>0</v>
      </c>
      <c r="X19" s="86">
        <f>Registro_Datos!Y31</f>
        <v>0</v>
      </c>
      <c r="Y19" s="25" t="str">
        <f>IF(Registro_Datos!$U$3="Esc 1",
    IF((COUNTIFS(E19:W19,1, $E$6:$W$6,"Prioridad 1") + COUNTIFS(E19:W19,1, $E$6:$W$6, "Prioridad 2")/2 + COUNTIFS(E19:W19,1,$E$6:$W$6, "Prioridad 3")/3)&gt;=1,
        "Predio Rechazado",
        "Predio Aprobado"),
    IF(Registro_Datos!$U$3="Esc 2",
        IF((COUNTIFS(E19:W19,1, $E$6:$W$6,"Prioridad 1") + COUNTIFS(E19:W19,1, $E$6:$W$6, "Prioridad 2")/3 + COUNTIFS(E19:W19,1,$E$6:$W$6, "Prioridad 3")/4)&gt;=1,
            "Predio Rechazado",
            "Predio Aprobado")))</f>
        <v>Predio Aprobado</v>
      </c>
    </row>
    <row r="20" spans="1:25" s="5" customFormat="1" ht="18" x14ac:dyDescent="0.25">
      <c r="A20" s="74" t="str">
        <f>Registro_Datos!B32</f>
        <v>13</v>
      </c>
      <c r="B20" s="30">
        <f>Registro_Datos!C32</f>
        <v>0</v>
      </c>
      <c r="C20" s="58" t="str">
        <f>IF(Registro_Datos!D32&lt;&gt;"",Registro_Datos!D32," ")</f>
        <v xml:space="preserve"> </v>
      </c>
      <c r="D20" s="57" t="str">
        <f>IF(Registro_Datos!E32&lt;&gt;"",Registro_Datos!E32,"")</f>
        <v/>
      </c>
      <c r="E20" s="85">
        <f>Registro_Datos!F32</f>
        <v>0</v>
      </c>
      <c r="F20" s="85">
        <f>Registro_Datos!G32</f>
        <v>0</v>
      </c>
      <c r="G20" s="85">
        <f>Registro_Datos!H32</f>
        <v>0</v>
      </c>
      <c r="H20" s="85">
        <f>Registro_Datos!I32</f>
        <v>0</v>
      </c>
      <c r="I20" s="85">
        <f>Registro_Datos!J32</f>
        <v>0</v>
      </c>
      <c r="J20" s="85">
        <f>Registro_Datos!K32</f>
        <v>0</v>
      </c>
      <c r="K20" s="85">
        <f>Registro_Datos!L32</f>
        <v>0</v>
      </c>
      <c r="L20" s="85">
        <f>Registro_Datos!M32</f>
        <v>0</v>
      </c>
      <c r="M20" s="85">
        <f>Registro_Datos!N32</f>
        <v>0</v>
      </c>
      <c r="N20" s="85">
        <f>Registro_Datos!O32</f>
        <v>0</v>
      </c>
      <c r="O20" s="85">
        <f>Registro_Datos!P32</f>
        <v>0</v>
      </c>
      <c r="P20" s="85">
        <f>Registro_Datos!Q32</f>
        <v>0</v>
      </c>
      <c r="Q20" s="85">
        <f>Registro_Datos!R32</f>
        <v>0</v>
      </c>
      <c r="R20" s="85">
        <f>Registro_Datos!S32</f>
        <v>0</v>
      </c>
      <c r="S20" s="85">
        <f>Registro_Datos!T32</f>
        <v>0</v>
      </c>
      <c r="T20" s="85">
        <f>Registro_Datos!U32</f>
        <v>0</v>
      </c>
      <c r="U20" s="85">
        <f>Registro_Datos!V32</f>
        <v>0</v>
      </c>
      <c r="V20" s="85">
        <f>Registro_Datos!W32</f>
        <v>0</v>
      </c>
      <c r="W20" s="85">
        <f>Registro_Datos!X32</f>
        <v>0</v>
      </c>
      <c r="X20" s="86">
        <f>Registro_Datos!Y32</f>
        <v>0</v>
      </c>
      <c r="Y20" s="25" t="str">
        <f>IF(Registro_Datos!$U$3="Esc 1",
    IF((COUNTIFS(E20:W20,1, $E$6:$W$6,"Prioridad 1") + COUNTIFS(E20:W20,1, $E$6:$W$6, "Prioridad 2")/2 + COUNTIFS(E20:W20,1,$E$6:$W$6, "Prioridad 3")/3)&gt;=1,
        "Predio Rechazado",
        "Predio Aprobado"),
    IF(Registro_Datos!$U$3="Esc 2",
        IF((COUNTIFS(E20:W20,1, $E$6:$W$6,"Prioridad 1") + COUNTIFS(E20:W20,1, $E$6:$W$6, "Prioridad 2")/3 + COUNTIFS(E20:W20,1,$E$6:$W$6, "Prioridad 3")/4)&gt;=1,
            "Predio Rechazado",
            "Predio Aprobado")))</f>
        <v>Predio Aprobado</v>
      </c>
    </row>
    <row r="21" spans="1:25" s="5" customFormat="1" ht="18" x14ac:dyDescent="0.25">
      <c r="A21" s="74" t="str">
        <f>Registro_Datos!B33</f>
        <v>14</v>
      </c>
      <c r="B21" s="30">
        <f>Registro_Datos!C33</f>
        <v>0</v>
      </c>
      <c r="C21" s="58" t="str">
        <f>IF(Registro_Datos!D33&lt;&gt;"",Registro_Datos!D33," ")</f>
        <v xml:space="preserve"> </v>
      </c>
      <c r="D21" s="57" t="str">
        <f>IF(Registro_Datos!E33&lt;&gt;"",Registro_Datos!E33,"")</f>
        <v/>
      </c>
      <c r="E21" s="85">
        <f>Registro_Datos!F33</f>
        <v>0</v>
      </c>
      <c r="F21" s="85">
        <f>Registro_Datos!G33</f>
        <v>0</v>
      </c>
      <c r="G21" s="85">
        <f>Registro_Datos!H33</f>
        <v>0</v>
      </c>
      <c r="H21" s="85">
        <f>Registro_Datos!I33</f>
        <v>0</v>
      </c>
      <c r="I21" s="85">
        <f>Registro_Datos!J33</f>
        <v>0</v>
      </c>
      <c r="J21" s="85">
        <f>Registro_Datos!K33</f>
        <v>0</v>
      </c>
      <c r="K21" s="85">
        <f>Registro_Datos!L33</f>
        <v>0</v>
      </c>
      <c r="L21" s="85">
        <f>Registro_Datos!M33</f>
        <v>0</v>
      </c>
      <c r="M21" s="85">
        <f>Registro_Datos!N33</f>
        <v>0</v>
      </c>
      <c r="N21" s="85">
        <f>Registro_Datos!O33</f>
        <v>0</v>
      </c>
      <c r="O21" s="85">
        <f>Registro_Datos!P33</f>
        <v>0</v>
      </c>
      <c r="P21" s="85">
        <f>Registro_Datos!Q33</f>
        <v>0</v>
      </c>
      <c r="Q21" s="85">
        <f>Registro_Datos!R33</f>
        <v>0</v>
      </c>
      <c r="R21" s="85">
        <f>Registro_Datos!S33</f>
        <v>0</v>
      </c>
      <c r="S21" s="85">
        <f>Registro_Datos!T33</f>
        <v>0</v>
      </c>
      <c r="T21" s="85">
        <f>Registro_Datos!U33</f>
        <v>0</v>
      </c>
      <c r="U21" s="85">
        <f>Registro_Datos!V33</f>
        <v>0</v>
      </c>
      <c r="V21" s="85">
        <f>Registro_Datos!W33</f>
        <v>0</v>
      </c>
      <c r="W21" s="85">
        <f>Registro_Datos!X33</f>
        <v>0</v>
      </c>
      <c r="X21" s="86">
        <f>Registro_Datos!Y33</f>
        <v>0</v>
      </c>
      <c r="Y21" s="25" t="str">
        <f>IF(Registro_Datos!$U$3="Esc 1",
    IF((COUNTIFS(E21:W21,1, $E$6:$W$6,"Prioridad 1") + COUNTIFS(E21:W21,1, $E$6:$W$6, "Prioridad 2")/2 + COUNTIFS(E21:W21,1,$E$6:$W$6, "Prioridad 3")/3)&gt;=1,
        "Predio Rechazado",
        "Predio Aprobado"),
    IF(Registro_Datos!$U$3="Esc 2",
        IF((COUNTIFS(E21:W21,1, $E$6:$W$6,"Prioridad 1") + COUNTIFS(E21:W21,1, $E$6:$W$6, "Prioridad 2")/3 + COUNTIFS(E21:W21,1,$E$6:$W$6, "Prioridad 3")/4)&gt;=1,
            "Predio Rechazado",
            "Predio Aprobado")))</f>
        <v>Predio Aprobado</v>
      </c>
    </row>
    <row r="22" spans="1:25" s="5" customFormat="1" ht="18" x14ac:dyDescent="0.25">
      <c r="A22" s="74" t="str">
        <f>Registro_Datos!B34</f>
        <v>15</v>
      </c>
      <c r="B22" s="30">
        <f>Registro_Datos!C34</f>
        <v>0</v>
      </c>
      <c r="C22" s="58" t="str">
        <f>IF(Registro_Datos!D34&lt;&gt;"",Registro_Datos!D34," ")</f>
        <v xml:space="preserve"> </v>
      </c>
      <c r="D22" s="57" t="str">
        <f>IF(Registro_Datos!E34&lt;&gt;"",Registro_Datos!E34,"")</f>
        <v/>
      </c>
      <c r="E22" s="85">
        <f>Registro_Datos!F34</f>
        <v>0</v>
      </c>
      <c r="F22" s="85">
        <f>Registro_Datos!G34</f>
        <v>0</v>
      </c>
      <c r="G22" s="85">
        <f>Registro_Datos!H34</f>
        <v>0</v>
      </c>
      <c r="H22" s="85">
        <f>Registro_Datos!I34</f>
        <v>0</v>
      </c>
      <c r="I22" s="85">
        <f>Registro_Datos!J34</f>
        <v>0</v>
      </c>
      <c r="J22" s="85">
        <f>Registro_Datos!K34</f>
        <v>0</v>
      </c>
      <c r="K22" s="85">
        <f>Registro_Datos!L34</f>
        <v>0</v>
      </c>
      <c r="L22" s="85">
        <f>Registro_Datos!M34</f>
        <v>0</v>
      </c>
      <c r="M22" s="85">
        <f>Registro_Datos!N34</f>
        <v>0</v>
      </c>
      <c r="N22" s="85">
        <f>Registro_Datos!O34</f>
        <v>0</v>
      </c>
      <c r="O22" s="85">
        <f>Registro_Datos!P34</f>
        <v>0</v>
      </c>
      <c r="P22" s="85">
        <f>Registro_Datos!Q34</f>
        <v>0</v>
      </c>
      <c r="Q22" s="85">
        <f>Registro_Datos!R34</f>
        <v>0</v>
      </c>
      <c r="R22" s="85">
        <f>Registro_Datos!S34</f>
        <v>0</v>
      </c>
      <c r="S22" s="85">
        <f>Registro_Datos!T34</f>
        <v>0</v>
      </c>
      <c r="T22" s="85">
        <f>Registro_Datos!U34</f>
        <v>0</v>
      </c>
      <c r="U22" s="85">
        <f>Registro_Datos!V34</f>
        <v>0</v>
      </c>
      <c r="V22" s="85">
        <f>Registro_Datos!W34</f>
        <v>0</v>
      </c>
      <c r="W22" s="85">
        <f>Registro_Datos!X34</f>
        <v>0</v>
      </c>
      <c r="X22" s="86">
        <f>Registro_Datos!Y34</f>
        <v>0</v>
      </c>
      <c r="Y22" s="25" t="str">
        <f>IF(Registro_Datos!$U$3="Esc 1",
    IF((COUNTIFS(E22:W22,1, $E$6:$W$6,"Prioridad 1") + COUNTIFS(E22:W22,1, $E$6:$W$6, "Prioridad 2")/2 + COUNTIFS(E22:W22,1,$E$6:$W$6, "Prioridad 3")/3)&gt;=1,
        "Predio Rechazado",
        "Predio Aprobado"),
    IF(Registro_Datos!$U$3="Esc 2",
        IF((COUNTIFS(E22:W22,1, $E$6:$W$6,"Prioridad 1") + COUNTIFS(E22:W22,1, $E$6:$W$6, "Prioridad 2")/3 + COUNTIFS(E22:W22,1,$E$6:$W$6, "Prioridad 3")/4)&gt;=1,
            "Predio Rechazado",
            "Predio Aprobado")))</f>
        <v>Predio Aprobado</v>
      </c>
    </row>
    <row r="23" spans="1:25" s="5" customFormat="1" ht="18" x14ac:dyDescent="0.25">
      <c r="A23" s="74" t="str">
        <f>Registro_Datos!B35</f>
        <v>16</v>
      </c>
      <c r="B23" s="30">
        <f>Registro_Datos!C35</f>
        <v>0</v>
      </c>
      <c r="C23" s="58" t="str">
        <f>IF(Registro_Datos!D35&lt;&gt;"",Registro_Datos!D35," ")</f>
        <v xml:space="preserve"> </v>
      </c>
      <c r="D23" s="57" t="str">
        <f>IF(Registro_Datos!E35&lt;&gt;"",Registro_Datos!E35,"")</f>
        <v/>
      </c>
      <c r="E23" s="85">
        <f>Registro_Datos!F35</f>
        <v>0</v>
      </c>
      <c r="F23" s="85">
        <f>Registro_Datos!G35</f>
        <v>0</v>
      </c>
      <c r="G23" s="85">
        <f>Registro_Datos!H35</f>
        <v>0</v>
      </c>
      <c r="H23" s="85">
        <f>Registro_Datos!I35</f>
        <v>0</v>
      </c>
      <c r="I23" s="85">
        <f>Registro_Datos!J35</f>
        <v>0</v>
      </c>
      <c r="J23" s="85">
        <f>Registro_Datos!K35</f>
        <v>0</v>
      </c>
      <c r="K23" s="85">
        <f>Registro_Datos!L35</f>
        <v>0</v>
      </c>
      <c r="L23" s="85">
        <f>Registro_Datos!M35</f>
        <v>0</v>
      </c>
      <c r="M23" s="85">
        <f>Registro_Datos!N35</f>
        <v>0</v>
      </c>
      <c r="N23" s="85">
        <f>Registro_Datos!O35</f>
        <v>0</v>
      </c>
      <c r="O23" s="85">
        <f>Registro_Datos!P35</f>
        <v>0</v>
      </c>
      <c r="P23" s="85">
        <f>Registro_Datos!Q35</f>
        <v>0</v>
      </c>
      <c r="Q23" s="85">
        <f>Registro_Datos!R35</f>
        <v>0</v>
      </c>
      <c r="R23" s="85">
        <f>Registro_Datos!S35</f>
        <v>0</v>
      </c>
      <c r="S23" s="85">
        <f>Registro_Datos!T35</f>
        <v>0</v>
      </c>
      <c r="T23" s="85">
        <f>Registro_Datos!U35</f>
        <v>0</v>
      </c>
      <c r="U23" s="85">
        <f>Registro_Datos!V35</f>
        <v>0</v>
      </c>
      <c r="V23" s="85">
        <f>Registro_Datos!W35</f>
        <v>0</v>
      </c>
      <c r="W23" s="85">
        <f>Registro_Datos!X35</f>
        <v>0</v>
      </c>
      <c r="X23" s="86">
        <f>Registro_Datos!Y35</f>
        <v>0</v>
      </c>
      <c r="Y23" s="25" t="str">
        <f>IF(Registro_Datos!$U$3="Esc 1",
    IF((COUNTIFS(E23:W23,1, $E$6:$W$6,"Prioridad 1") + COUNTIFS(E23:W23,1, $E$6:$W$6, "Prioridad 2")/2 + COUNTIFS(E23:W23,1,$E$6:$W$6, "Prioridad 3")/3)&gt;=1,
        "Predio Rechazado",
        "Predio Aprobado"),
    IF(Registro_Datos!$U$3="Esc 2",
        IF((COUNTIFS(E23:W23,1, $E$6:$W$6,"Prioridad 1") + COUNTIFS(E23:W23,1, $E$6:$W$6, "Prioridad 2")/3 + COUNTIFS(E23:W23,1,$E$6:$W$6, "Prioridad 3")/4)&gt;=1,
            "Predio Rechazado",
            "Predio Aprobado")))</f>
        <v>Predio Aprobado</v>
      </c>
    </row>
    <row r="24" spans="1:25" s="5" customFormat="1" ht="18" x14ac:dyDescent="0.25">
      <c r="A24" s="74" t="str">
        <f>Registro_Datos!B36</f>
        <v>17</v>
      </c>
      <c r="B24" s="30">
        <f>Registro_Datos!C36</f>
        <v>0</v>
      </c>
      <c r="C24" s="58" t="str">
        <f>IF(Registro_Datos!D36&lt;&gt;"",Registro_Datos!D36," ")</f>
        <v xml:space="preserve"> </v>
      </c>
      <c r="D24" s="57" t="str">
        <f>IF(Registro_Datos!E36&lt;&gt;"",Registro_Datos!E36,"")</f>
        <v/>
      </c>
      <c r="E24" s="85">
        <f>Registro_Datos!F36</f>
        <v>0</v>
      </c>
      <c r="F24" s="85">
        <f>Registro_Datos!G36</f>
        <v>0</v>
      </c>
      <c r="G24" s="85">
        <f>Registro_Datos!H36</f>
        <v>0</v>
      </c>
      <c r="H24" s="85">
        <f>Registro_Datos!I36</f>
        <v>0</v>
      </c>
      <c r="I24" s="85">
        <f>Registro_Datos!J36</f>
        <v>0</v>
      </c>
      <c r="J24" s="85">
        <f>Registro_Datos!K36</f>
        <v>0</v>
      </c>
      <c r="K24" s="85">
        <f>Registro_Datos!L36</f>
        <v>0</v>
      </c>
      <c r="L24" s="85">
        <f>Registro_Datos!M36</f>
        <v>0</v>
      </c>
      <c r="M24" s="85">
        <f>Registro_Datos!N36</f>
        <v>0</v>
      </c>
      <c r="N24" s="85">
        <f>Registro_Datos!O36</f>
        <v>0</v>
      </c>
      <c r="O24" s="85">
        <f>Registro_Datos!P36</f>
        <v>0</v>
      </c>
      <c r="P24" s="85">
        <f>Registro_Datos!Q36</f>
        <v>0</v>
      </c>
      <c r="Q24" s="85">
        <f>Registro_Datos!R36</f>
        <v>0</v>
      </c>
      <c r="R24" s="85">
        <f>Registro_Datos!S36</f>
        <v>0</v>
      </c>
      <c r="S24" s="85">
        <f>Registro_Datos!T36</f>
        <v>0</v>
      </c>
      <c r="T24" s="85">
        <f>Registro_Datos!U36</f>
        <v>0</v>
      </c>
      <c r="U24" s="85">
        <f>Registro_Datos!V36</f>
        <v>0</v>
      </c>
      <c r="V24" s="85">
        <f>Registro_Datos!W36</f>
        <v>0</v>
      </c>
      <c r="W24" s="85">
        <f>Registro_Datos!X36</f>
        <v>0</v>
      </c>
      <c r="X24" s="86">
        <f>Registro_Datos!Y36</f>
        <v>0</v>
      </c>
      <c r="Y24" s="25" t="str">
        <f>IF(Registro_Datos!$U$3="Esc 1",
    IF((COUNTIFS(E24:W24,1, $E$6:$W$6,"Prioridad 1") + COUNTIFS(E24:W24,1, $E$6:$W$6, "Prioridad 2")/2 + COUNTIFS(E24:W24,1,$E$6:$W$6, "Prioridad 3")/3)&gt;=1,
        "Predio Rechazado",
        "Predio Aprobado"),
    IF(Registro_Datos!$U$3="Esc 2",
        IF((COUNTIFS(E24:W24,1, $E$6:$W$6,"Prioridad 1") + COUNTIFS(E24:W24,1, $E$6:$W$6, "Prioridad 2")/3 + COUNTIFS(E24:W24,1,$E$6:$W$6, "Prioridad 3")/4)&gt;=1,
            "Predio Rechazado",
            "Predio Aprobado")))</f>
        <v>Predio Aprobado</v>
      </c>
    </row>
    <row r="25" spans="1:25" s="5" customFormat="1" ht="18" x14ac:dyDescent="0.25">
      <c r="A25" s="74" t="str">
        <f>Registro_Datos!B37</f>
        <v>18</v>
      </c>
      <c r="B25" s="30">
        <f>Registro_Datos!C37</f>
        <v>0</v>
      </c>
      <c r="C25" s="58" t="str">
        <f>IF(Registro_Datos!D37&lt;&gt;"",Registro_Datos!D37," ")</f>
        <v xml:space="preserve"> </v>
      </c>
      <c r="D25" s="57" t="str">
        <f>IF(Registro_Datos!E37&lt;&gt;"",Registro_Datos!E37,"")</f>
        <v/>
      </c>
      <c r="E25" s="85">
        <f>Registro_Datos!F37</f>
        <v>0</v>
      </c>
      <c r="F25" s="85">
        <f>Registro_Datos!G37</f>
        <v>0</v>
      </c>
      <c r="G25" s="85">
        <f>Registro_Datos!H37</f>
        <v>0</v>
      </c>
      <c r="H25" s="85">
        <f>Registro_Datos!I37</f>
        <v>0</v>
      </c>
      <c r="I25" s="85">
        <f>Registro_Datos!J37</f>
        <v>0</v>
      </c>
      <c r="J25" s="85">
        <f>Registro_Datos!K37</f>
        <v>0</v>
      </c>
      <c r="K25" s="85">
        <f>Registro_Datos!L37</f>
        <v>0</v>
      </c>
      <c r="L25" s="85">
        <f>Registro_Datos!M37</f>
        <v>0</v>
      </c>
      <c r="M25" s="85">
        <f>Registro_Datos!N37</f>
        <v>0</v>
      </c>
      <c r="N25" s="85">
        <f>Registro_Datos!O37</f>
        <v>0</v>
      </c>
      <c r="O25" s="85">
        <f>Registro_Datos!P37</f>
        <v>0</v>
      </c>
      <c r="P25" s="85">
        <f>Registro_Datos!Q37</f>
        <v>0</v>
      </c>
      <c r="Q25" s="85">
        <f>Registro_Datos!R37</f>
        <v>0</v>
      </c>
      <c r="R25" s="85">
        <f>Registro_Datos!S37</f>
        <v>0</v>
      </c>
      <c r="S25" s="85">
        <f>Registro_Datos!T37</f>
        <v>0</v>
      </c>
      <c r="T25" s="85">
        <f>Registro_Datos!U37</f>
        <v>0</v>
      </c>
      <c r="U25" s="85">
        <f>Registro_Datos!V37</f>
        <v>0</v>
      </c>
      <c r="V25" s="85">
        <f>Registro_Datos!W37</f>
        <v>0</v>
      </c>
      <c r="W25" s="85">
        <f>Registro_Datos!X37</f>
        <v>0</v>
      </c>
      <c r="X25" s="86">
        <f>Registro_Datos!Y37</f>
        <v>0</v>
      </c>
      <c r="Y25" s="25" t="str">
        <f>IF(Registro_Datos!$U$3="Esc 1",
    IF((COUNTIFS(E25:W25,1, $E$6:$W$6,"Prioridad 1") + COUNTIFS(E25:W25,1, $E$6:$W$6, "Prioridad 2")/2 + COUNTIFS(E25:W25,1,$E$6:$W$6, "Prioridad 3")/3)&gt;=1,
        "Predio Rechazado",
        "Predio Aprobado"),
    IF(Registro_Datos!$U$3="Esc 2",
        IF((COUNTIFS(E25:W25,1, $E$6:$W$6,"Prioridad 1") + COUNTIFS(E25:W25,1, $E$6:$W$6, "Prioridad 2")/3 + COUNTIFS(E25:W25,1,$E$6:$W$6, "Prioridad 3")/4)&gt;=1,
            "Predio Rechazado",
            "Predio Aprobado")))</f>
        <v>Predio Aprobado</v>
      </c>
    </row>
    <row r="26" spans="1:25" s="5" customFormat="1" ht="18" x14ac:dyDescent="0.25">
      <c r="A26" s="74" t="str">
        <f>Registro_Datos!B38</f>
        <v>19</v>
      </c>
      <c r="B26" s="30">
        <f>Registro_Datos!C38</f>
        <v>0</v>
      </c>
      <c r="C26" s="58" t="str">
        <f>IF(Registro_Datos!D38&lt;&gt;"",Registro_Datos!D38," ")</f>
        <v xml:space="preserve"> </v>
      </c>
      <c r="D26" s="57" t="str">
        <f>IF(Registro_Datos!E38&lt;&gt;"",Registro_Datos!E38,"")</f>
        <v/>
      </c>
      <c r="E26" s="85">
        <f>Registro_Datos!F38</f>
        <v>0</v>
      </c>
      <c r="F26" s="85">
        <f>Registro_Datos!G38</f>
        <v>0</v>
      </c>
      <c r="G26" s="85">
        <f>Registro_Datos!H38</f>
        <v>0</v>
      </c>
      <c r="H26" s="85">
        <f>Registro_Datos!I38</f>
        <v>0</v>
      </c>
      <c r="I26" s="85">
        <f>Registro_Datos!J38</f>
        <v>0</v>
      </c>
      <c r="J26" s="85">
        <f>Registro_Datos!K38</f>
        <v>0</v>
      </c>
      <c r="K26" s="85">
        <f>Registro_Datos!L38</f>
        <v>0</v>
      </c>
      <c r="L26" s="85">
        <f>Registro_Datos!M38</f>
        <v>0</v>
      </c>
      <c r="M26" s="85">
        <f>Registro_Datos!N38</f>
        <v>0</v>
      </c>
      <c r="N26" s="85">
        <f>Registro_Datos!O38</f>
        <v>0</v>
      </c>
      <c r="O26" s="85">
        <f>Registro_Datos!P38</f>
        <v>0</v>
      </c>
      <c r="P26" s="85">
        <f>Registro_Datos!Q38</f>
        <v>0</v>
      </c>
      <c r="Q26" s="85">
        <f>Registro_Datos!R38</f>
        <v>0</v>
      </c>
      <c r="R26" s="85">
        <f>Registro_Datos!S38</f>
        <v>0</v>
      </c>
      <c r="S26" s="85">
        <f>Registro_Datos!T38</f>
        <v>0</v>
      </c>
      <c r="T26" s="85">
        <f>Registro_Datos!U38</f>
        <v>0</v>
      </c>
      <c r="U26" s="85">
        <f>Registro_Datos!V38</f>
        <v>0</v>
      </c>
      <c r="V26" s="85">
        <f>Registro_Datos!W38</f>
        <v>0</v>
      </c>
      <c r="W26" s="85">
        <f>Registro_Datos!X38</f>
        <v>0</v>
      </c>
      <c r="X26" s="86">
        <f>Registro_Datos!Y38</f>
        <v>0</v>
      </c>
      <c r="Y26" s="25" t="str">
        <f>IF(Registro_Datos!$U$3="Esc 1",
    IF((COUNTIFS(E26:W26,1, $E$6:$W$6,"Prioridad 1") + COUNTIFS(E26:W26,1, $E$6:$W$6, "Prioridad 2")/2 + COUNTIFS(E26:W26,1,$E$6:$W$6, "Prioridad 3")/3)&gt;=1,
        "Predio Rechazado",
        "Predio Aprobado"),
    IF(Registro_Datos!$U$3="Esc 2",
        IF((COUNTIFS(E26:W26,1, $E$6:$W$6,"Prioridad 1") + COUNTIFS(E26:W26,1, $E$6:$W$6, "Prioridad 2")/3 + COUNTIFS(E26:W26,1,$E$6:$W$6, "Prioridad 3")/4)&gt;=1,
            "Predio Rechazado",
            "Predio Aprobado")))</f>
        <v>Predio Aprobado</v>
      </c>
    </row>
    <row r="27" spans="1:25" s="5" customFormat="1" ht="18" x14ac:dyDescent="0.25">
      <c r="A27" s="74" t="str">
        <f>Registro_Datos!B39</f>
        <v>20</v>
      </c>
      <c r="B27" s="30">
        <f>Registro_Datos!C39</f>
        <v>0</v>
      </c>
      <c r="C27" s="58" t="str">
        <f>IF(Registro_Datos!D39&lt;&gt;"",Registro_Datos!D39," ")</f>
        <v xml:space="preserve"> </v>
      </c>
      <c r="D27" s="57" t="str">
        <f>IF(Registro_Datos!E39&lt;&gt;"",Registro_Datos!E39,"")</f>
        <v/>
      </c>
      <c r="E27" s="85">
        <f>Registro_Datos!F39</f>
        <v>0</v>
      </c>
      <c r="F27" s="85">
        <f>Registro_Datos!G39</f>
        <v>0</v>
      </c>
      <c r="G27" s="85">
        <f>Registro_Datos!H39</f>
        <v>0</v>
      </c>
      <c r="H27" s="85">
        <f>Registro_Datos!I39</f>
        <v>0</v>
      </c>
      <c r="I27" s="85">
        <f>Registro_Datos!J39</f>
        <v>0</v>
      </c>
      <c r="J27" s="85">
        <f>Registro_Datos!K39</f>
        <v>0</v>
      </c>
      <c r="K27" s="85">
        <f>Registro_Datos!L39</f>
        <v>0</v>
      </c>
      <c r="L27" s="85">
        <f>Registro_Datos!M39</f>
        <v>0</v>
      </c>
      <c r="M27" s="85">
        <f>Registro_Datos!N39</f>
        <v>0</v>
      </c>
      <c r="N27" s="85">
        <f>Registro_Datos!O39</f>
        <v>0</v>
      </c>
      <c r="O27" s="85">
        <f>Registro_Datos!P39</f>
        <v>0</v>
      </c>
      <c r="P27" s="85">
        <f>Registro_Datos!Q39</f>
        <v>0</v>
      </c>
      <c r="Q27" s="85">
        <f>Registro_Datos!R39</f>
        <v>0</v>
      </c>
      <c r="R27" s="85">
        <f>Registro_Datos!S39</f>
        <v>0</v>
      </c>
      <c r="S27" s="85">
        <f>Registro_Datos!T39</f>
        <v>0</v>
      </c>
      <c r="T27" s="85">
        <f>Registro_Datos!U39</f>
        <v>0</v>
      </c>
      <c r="U27" s="85">
        <f>Registro_Datos!V39</f>
        <v>0</v>
      </c>
      <c r="V27" s="85">
        <f>Registro_Datos!W39</f>
        <v>0</v>
      </c>
      <c r="W27" s="85">
        <f>Registro_Datos!X39</f>
        <v>0</v>
      </c>
      <c r="X27" s="86">
        <f>Registro_Datos!Y39</f>
        <v>0</v>
      </c>
      <c r="Y27" s="25" t="str">
        <f>IF(Registro_Datos!$U$3="Esc 1",
    IF((COUNTIFS(E27:W27,1, $E$6:$W$6,"Prioridad 1") + COUNTIFS(E27:W27,1, $E$6:$W$6, "Prioridad 2")/2 + COUNTIFS(E27:W27,1,$E$6:$W$6, "Prioridad 3")/3)&gt;=1,
        "Predio Rechazado",
        "Predio Aprobado"),
    IF(Registro_Datos!$U$3="Esc 2",
        IF((COUNTIFS(E27:W27,1, $E$6:$W$6,"Prioridad 1") + COUNTIFS(E27:W27,1, $E$6:$W$6, "Prioridad 2")/3 + COUNTIFS(E27:W27,1,$E$6:$W$6, "Prioridad 3")/4)&gt;=1,
            "Predio Rechazado",
            "Predio Aprobado")))</f>
        <v>Predio Aprobado</v>
      </c>
    </row>
    <row r="28" spans="1:25" s="5" customFormat="1" ht="18" x14ac:dyDescent="0.25">
      <c r="A28" s="74" t="str">
        <f>Registro_Datos!B40</f>
        <v>21</v>
      </c>
      <c r="B28" s="30">
        <f>Registro_Datos!C40</f>
        <v>0</v>
      </c>
      <c r="C28" s="58" t="str">
        <f>IF(Registro_Datos!D40&lt;&gt;"",Registro_Datos!D40," ")</f>
        <v xml:space="preserve"> </v>
      </c>
      <c r="D28" s="57" t="str">
        <f>IF(Registro_Datos!E40&lt;&gt;"",Registro_Datos!E40,"")</f>
        <v/>
      </c>
      <c r="E28" s="85">
        <f>Registro_Datos!F40</f>
        <v>0</v>
      </c>
      <c r="F28" s="85">
        <f>Registro_Datos!G40</f>
        <v>0</v>
      </c>
      <c r="G28" s="85">
        <f>Registro_Datos!H40</f>
        <v>0</v>
      </c>
      <c r="H28" s="85">
        <f>Registro_Datos!I40</f>
        <v>0</v>
      </c>
      <c r="I28" s="85">
        <f>Registro_Datos!J40</f>
        <v>0</v>
      </c>
      <c r="J28" s="85">
        <f>Registro_Datos!K40</f>
        <v>0</v>
      </c>
      <c r="K28" s="85">
        <f>Registro_Datos!L40</f>
        <v>0</v>
      </c>
      <c r="L28" s="85">
        <f>Registro_Datos!M40</f>
        <v>0</v>
      </c>
      <c r="M28" s="85">
        <f>Registro_Datos!N40</f>
        <v>0</v>
      </c>
      <c r="N28" s="85">
        <f>Registro_Datos!O40</f>
        <v>0</v>
      </c>
      <c r="O28" s="85">
        <f>Registro_Datos!P40</f>
        <v>0</v>
      </c>
      <c r="P28" s="85">
        <f>Registro_Datos!Q40</f>
        <v>0</v>
      </c>
      <c r="Q28" s="85">
        <f>Registro_Datos!R40</f>
        <v>0</v>
      </c>
      <c r="R28" s="85">
        <f>Registro_Datos!S40</f>
        <v>0</v>
      </c>
      <c r="S28" s="85">
        <f>Registro_Datos!T40</f>
        <v>0</v>
      </c>
      <c r="T28" s="85">
        <f>Registro_Datos!U40</f>
        <v>0</v>
      </c>
      <c r="U28" s="85">
        <f>Registro_Datos!V40</f>
        <v>0</v>
      </c>
      <c r="V28" s="85">
        <f>Registro_Datos!W40</f>
        <v>0</v>
      </c>
      <c r="W28" s="85">
        <f>Registro_Datos!X40</f>
        <v>0</v>
      </c>
      <c r="X28" s="86">
        <f>Registro_Datos!Y40</f>
        <v>0</v>
      </c>
      <c r="Y28" s="25" t="str">
        <f>IF(Registro_Datos!$U$3="Esc 1",
    IF((COUNTIFS(E28:W28,1, $E$6:$W$6,"Prioridad 1") + COUNTIFS(E28:W28,1, $E$6:$W$6, "Prioridad 2")/2 + COUNTIFS(E28:W28,1,$E$6:$W$6, "Prioridad 3")/3)&gt;=1,
        "Predio Rechazado",
        "Predio Aprobado"),
    IF(Registro_Datos!$U$3="Esc 2",
        IF((COUNTIFS(E28:W28,1, $E$6:$W$6,"Prioridad 1") + COUNTIFS(E28:W28,1, $E$6:$W$6, "Prioridad 2")/3 + COUNTIFS(E28:W28,1,$E$6:$W$6, "Prioridad 3")/4)&gt;=1,
            "Predio Rechazado",
            "Predio Aprobado")))</f>
        <v>Predio Aprobado</v>
      </c>
    </row>
    <row r="29" spans="1:25" s="5" customFormat="1" ht="18" x14ac:dyDescent="0.25">
      <c r="A29" s="74" t="str">
        <f>Registro_Datos!B41</f>
        <v>22</v>
      </c>
      <c r="B29" s="30">
        <f>Registro_Datos!C41</f>
        <v>0</v>
      </c>
      <c r="C29" s="58" t="str">
        <f>IF(Registro_Datos!D41&lt;&gt;"",Registro_Datos!D41," ")</f>
        <v xml:space="preserve"> </v>
      </c>
      <c r="D29" s="57" t="str">
        <f>IF(Registro_Datos!E41&lt;&gt;"",Registro_Datos!E41,"")</f>
        <v/>
      </c>
      <c r="E29" s="85">
        <f>Registro_Datos!F41</f>
        <v>0</v>
      </c>
      <c r="F29" s="85">
        <f>Registro_Datos!G41</f>
        <v>0</v>
      </c>
      <c r="G29" s="85">
        <f>Registro_Datos!H41</f>
        <v>0</v>
      </c>
      <c r="H29" s="85">
        <f>Registro_Datos!I41</f>
        <v>0</v>
      </c>
      <c r="I29" s="85">
        <f>Registro_Datos!J41</f>
        <v>0</v>
      </c>
      <c r="J29" s="85">
        <f>Registro_Datos!K41</f>
        <v>0</v>
      </c>
      <c r="K29" s="85">
        <f>Registro_Datos!L41</f>
        <v>0</v>
      </c>
      <c r="L29" s="85">
        <f>Registro_Datos!M41</f>
        <v>0</v>
      </c>
      <c r="M29" s="85">
        <f>Registro_Datos!N41</f>
        <v>0</v>
      </c>
      <c r="N29" s="85">
        <f>Registro_Datos!O41</f>
        <v>0</v>
      </c>
      <c r="O29" s="85">
        <f>Registro_Datos!P41</f>
        <v>0</v>
      </c>
      <c r="P29" s="85">
        <f>Registro_Datos!Q41</f>
        <v>0</v>
      </c>
      <c r="Q29" s="85">
        <f>Registro_Datos!R41</f>
        <v>0</v>
      </c>
      <c r="R29" s="85">
        <f>Registro_Datos!S41</f>
        <v>0</v>
      </c>
      <c r="S29" s="85">
        <f>Registro_Datos!T41</f>
        <v>0</v>
      </c>
      <c r="T29" s="85">
        <f>Registro_Datos!U41</f>
        <v>0</v>
      </c>
      <c r="U29" s="85">
        <f>Registro_Datos!V41</f>
        <v>0</v>
      </c>
      <c r="V29" s="85">
        <f>Registro_Datos!W41</f>
        <v>0</v>
      </c>
      <c r="W29" s="85">
        <f>Registro_Datos!X41</f>
        <v>0</v>
      </c>
      <c r="X29" s="86">
        <f>Registro_Datos!Y41</f>
        <v>0</v>
      </c>
      <c r="Y29" s="25" t="str">
        <f>IF(Registro_Datos!$U$3="Esc 1",
    IF((COUNTIFS(E29:W29,1, $E$6:$W$6,"Prioridad 1") + COUNTIFS(E29:W29,1, $E$6:$W$6, "Prioridad 2")/2 + COUNTIFS(E29:W29,1,$E$6:$W$6, "Prioridad 3")/3)&gt;=1,
        "Predio Rechazado",
        "Predio Aprobado"),
    IF(Registro_Datos!$U$3="Esc 2",
        IF((COUNTIFS(E29:W29,1, $E$6:$W$6,"Prioridad 1") + COUNTIFS(E29:W29,1, $E$6:$W$6, "Prioridad 2")/3 + COUNTIFS(E29:W29,1,$E$6:$W$6, "Prioridad 3")/4)&gt;=1,
            "Predio Rechazado",
            "Predio Aprobado")))</f>
        <v>Predio Aprobado</v>
      </c>
    </row>
    <row r="30" spans="1:25" s="5" customFormat="1" ht="18" x14ac:dyDescent="0.25">
      <c r="A30" s="74" t="str">
        <f>Registro_Datos!B42</f>
        <v>23</v>
      </c>
      <c r="B30" s="30">
        <f>Registro_Datos!C42</f>
        <v>0</v>
      </c>
      <c r="C30" s="58" t="str">
        <f>IF(Registro_Datos!D42&lt;&gt;"",Registro_Datos!D42," ")</f>
        <v xml:space="preserve"> </v>
      </c>
      <c r="D30" s="57" t="str">
        <f>IF(Registro_Datos!E42&lt;&gt;"",Registro_Datos!E42,"")</f>
        <v/>
      </c>
      <c r="E30" s="85">
        <f>Registro_Datos!F42</f>
        <v>0</v>
      </c>
      <c r="F30" s="85">
        <f>Registro_Datos!G42</f>
        <v>0</v>
      </c>
      <c r="G30" s="85">
        <f>Registro_Datos!H42</f>
        <v>0</v>
      </c>
      <c r="H30" s="85">
        <f>Registro_Datos!I42</f>
        <v>0</v>
      </c>
      <c r="I30" s="85">
        <f>Registro_Datos!J42</f>
        <v>0</v>
      </c>
      <c r="J30" s="85">
        <f>Registro_Datos!K42</f>
        <v>0</v>
      </c>
      <c r="K30" s="85">
        <f>Registro_Datos!L42</f>
        <v>0</v>
      </c>
      <c r="L30" s="85">
        <f>Registro_Datos!M42</f>
        <v>0</v>
      </c>
      <c r="M30" s="85">
        <f>Registro_Datos!N42</f>
        <v>0</v>
      </c>
      <c r="N30" s="85">
        <f>Registro_Datos!O42</f>
        <v>0</v>
      </c>
      <c r="O30" s="85">
        <f>Registro_Datos!P42</f>
        <v>0</v>
      </c>
      <c r="P30" s="85">
        <f>Registro_Datos!Q42</f>
        <v>0</v>
      </c>
      <c r="Q30" s="85">
        <f>Registro_Datos!R42</f>
        <v>0</v>
      </c>
      <c r="R30" s="85">
        <f>Registro_Datos!S42</f>
        <v>0</v>
      </c>
      <c r="S30" s="85">
        <f>Registro_Datos!T42</f>
        <v>0</v>
      </c>
      <c r="T30" s="85">
        <f>Registro_Datos!U42</f>
        <v>0</v>
      </c>
      <c r="U30" s="85">
        <f>Registro_Datos!V42</f>
        <v>0</v>
      </c>
      <c r="V30" s="85">
        <f>Registro_Datos!W42</f>
        <v>0</v>
      </c>
      <c r="W30" s="85">
        <f>Registro_Datos!X42</f>
        <v>0</v>
      </c>
      <c r="X30" s="86">
        <f>Registro_Datos!Y42</f>
        <v>0</v>
      </c>
      <c r="Y30" s="25" t="str">
        <f>IF(Registro_Datos!$U$3="Esc 1",
    IF((COUNTIFS(E30:W30,1, $E$6:$W$6,"Prioridad 1") + COUNTIFS(E30:W30,1, $E$6:$W$6, "Prioridad 2")/2 + COUNTIFS(E30:W30,1,$E$6:$W$6, "Prioridad 3")/3)&gt;=1,
        "Predio Rechazado",
        "Predio Aprobado"),
    IF(Registro_Datos!$U$3="Esc 2",
        IF((COUNTIFS(E30:W30,1, $E$6:$W$6,"Prioridad 1") + COUNTIFS(E30:W30,1, $E$6:$W$6, "Prioridad 2")/3 + COUNTIFS(E30:W30,1,$E$6:$W$6, "Prioridad 3")/4)&gt;=1,
            "Predio Rechazado",
            "Predio Aprobado")))</f>
        <v>Predio Aprobado</v>
      </c>
    </row>
    <row r="31" spans="1:25" s="5" customFormat="1" ht="18" x14ac:dyDescent="0.25">
      <c r="A31" s="74" t="str">
        <f>Registro_Datos!B43</f>
        <v>24</v>
      </c>
      <c r="B31" s="30">
        <f>Registro_Datos!C43</f>
        <v>0</v>
      </c>
      <c r="C31" s="58" t="str">
        <f>IF(Registro_Datos!D43&lt;&gt;"",Registro_Datos!D43," ")</f>
        <v xml:space="preserve"> </v>
      </c>
      <c r="D31" s="57" t="str">
        <f>IF(Registro_Datos!E43&lt;&gt;"",Registro_Datos!E43,"")</f>
        <v/>
      </c>
      <c r="E31" s="85">
        <f>Registro_Datos!F43</f>
        <v>0</v>
      </c>
      <c r="F31" s="85">
        <f>Registro_Datos!G43</f>
        <v>0</v>
      </c>
      <c r="G31" s="85">
        <f>Registro_Datos!H43</f>
        <v>0</v>
      </c>
      <c r="H31" s="85">
        <f>Registro_Datos!I43</f>
        <v>0</v>
      </c>
      <c r="I31" s="85">
        <f>Registro_Datos!J43</f>
        <v>0</v>
      </c>
      <c r="J31" s="85">
        <f>Registro_Datos!K43</f>
        <v>0</v>
      </c>
      <c r="K31" s="85">
        <f>Registro_Datos!L43</f>
        <v>0</v>
      </c>
      <c r="L31" s="85">
        <f>Registro_Datos!M43</f>
        <v>0</v>
      </c>
      <c r="M31" s="85">
        <f>Registro_Datos!N43</f>
        <v>0</v>
      </c>
      <c r="N31" s="85">
        <f>Registro_Datos!O43</f>
        <v>0</v>
      </c>
      <c r="O31" s="85">
        <f>Registro_Datos!P43</f>
        <v>0</v>
      </c>
      <c r="P31" s="85">
        <f>Registro_Datos!Q43</f>
        <v>0</v>
      </c>
      <c r="Q31" s="85">
        <f>Registro_Datos!R43</f>
        <v>0</v>
      </c>
      <c r="R31" s="85">
        <f>Registro_Datos!S43</f>
        <v>0</v>
      </c>
      <c r="S31" s="85">
        <f>Registro_Datos!T43</f>
        <v>0</v>
      </c>
      <c r="T31" s="85">
        <f>Registro_Datos!U43</f>
        <v>0</v>
      </c>
      <c r="U31" s="85">
        <f>Registro_Datos!V43</f>
        <v>0</v>
      </c>
      <c r="V31" s="85">
        <f>Registro_Datos!W43</f>
        <v>0</v>
      </c>
      <c r="W31" s="85">
        <f>Registro_Datos!X43</f>
        <v>0</v>
      </c>
      <c r="X31" s="86">
        <f>Registro_Datos!Y43</f>
        <v>0</v>
      </c>
      <c r="Y31" s="25" t="str">
        <f>IF(Registro_Datos!$U$3="Esc 1",
    IF((COUNTIFS(E31:W31,1, $E$6:$W$6,"Prioridad 1") + COUNTIFS(E31:W31,1, $E$6:$W$6, "Prioridad 2")/2 + COUNTIFS(E31:W31,1,$E$6:$W$6, "Prioridad 3")/3)&gt;=1,
        "Predio Rechazado",
        "Predio Aprobado"),
    IF(Registro_Datos!$U$3="Esc 2",
        IF((COUNTIFS(E31:W31,1, $E$6:$W$6,"Prioridad 1") + COUNTIFS(E31:W31,1, $E$6:$W$6, "Prioridad 2")/3 + COUNTIFS(E31:W31,1,$E$6:$W$6, "Prioridad 3")/4)&gt;=1,
            "Predio Rechazado",
            "Predio Aprobado")))</f>
        <v>Predio Aprobado</v>
      </c>
    </row>
    <row r="32" spans="1:25" s="5" customFormat="1" ht="18" x14ac:dyDescent="0.25">
      <c r="A32" s="74" t="str">
        <f>Registro_Datos!B44</f>
        <v>25</v>
      </c>
      <c r="B32" s="30">
        <f>Registro_Datos!C44</f>
        <v>0</v>
      </c>
      <c r="C32" s="58" t="str">
        <f>IF(Registro_Datos!D44&lt;&gt;"",Registro_Datos!D44," ")</f>
        <v xml:space="preserve"> </v>
      </c>
      <c r="D32" s="57" t="str">
        <f>IF(Registro_Datos!E44&lt;&gt;"",Registro_Datos!E44,"")</f>
        <v/>
      </c>
      <c r="E32" s="85">
        <f>Registro_Datos!F44</f>
        <v>0</v>
      </c>
      <c r="F32" s="85">
        <f>Registro_Datos!G44</f>
        <v>0</v>
      </c>
      <c r="G32" s="85">
        <f>Registro_Datos!H44</f>
        <v>0</v>
      </c>
      <c r="H32" s="85">
        <f>Registro_Datos!I44</f>
        <v>0</v>
      </c>
      <c r="I32" s="85">
        <f>Registro_Datos!J44</f>
        <v>0</v>
      </c>
      <c r="J32" s="85">
        <f>Registro_Datos!K44</f>
        <v>0</v>
      </c>
      <c r="K32" s="85">
        <f>Registro_Datos!L44</f>
        <v>0</v>
      </c>
      <c r="L32" s="85">
        <f>Registro_Datos!M44</f>
        <v>0</v>
      </c>
      <c r="M32" s="85">
        <f>Registro_Datos!N44</f>
        <v>0</v>
      </c>
      <c r="N32" s="85">
        <f>Registro_Datos!O44</f>
        <v>0</v>
      </c>
      <c r="O32" s="85">
        <f>Registro_Datos!P44</f>
        <v>0</v>
      </c>
      <c r="P32" s="85">
        <f>Registro_Datos!Q44</f>
        <v>0</v>
      </c>
      <c r="Q32" s="85">
        <f>Registro_Datos!R44</f>
        <v>0</v>
      </c>
      <c r="R32" s="85">
        <f>Registro_Datos!S44</f>
        <v>0</v>
      </c>
      <c r="S32" s="85">
        <f>Registro_Datos!T44</f>
        <v>0</v>
      </c>
      <c r="T32" s="85">
        <f>Registro_Datos!U44</f>
        <v>0</v>
      </c>
      <c r="U32" s="85">
        <f>Registro_Datos!V44</f>
        <v>0</v>
      </c>
      <c r="V32" s="85">
        <f>Registro_Datos!W44</f>
        <v>0</v>
      </c>
      <c r="W32" s="85">
        <f>Registro_Datos!X44</f>
        <v>0</v>
      </c>
      <c r="X32" s="86">
        <f>Registro_Datos!Y44</f>
        <v>0</v>
      </c>
      <c r="Y32" s="25" t="str">
        <f>IF(Registro_Datos!$U$3="Esc 1",
    IF((COUNTIFS(E32:W32,1, $E$6:$W$6,"Prioridad 1") + COUNTIFS(E32:W32,1, $E$6:$W$6, "Prioridad 2")/2 + COUNTIFS(E32:W32,1,$E$6:$W$6, "Prioridad 3")/3)&gt;=1,
        "Predio Rechazado",
        "Predio Aprobado"),
    IF(Registro_Datos!$U$3="Esc 2",
        IF((COUNTIFS(E32:W32,1, $E$6:$W$6,"Prioridad 1") + COUNTIFS(E32:W32,1, $E$6:$W$6, "Prioridad 2")/3 + COUNTIFS(E32:W32,1,$E$6:$W$6, "Prioridad 3")/4)&gt;=1,
            "Predio Rechazado",
            "Predio Aprobado")))</f>
        <v>Predio Aprobado</v>
      </c>
    </row>
    <row r="33" spans="1:25" s="5" customFormat="1" ht="18" x14ac:dyDescent="0.25">
      <c r="A33" s="74" t="str">
        <f>Registro_Datos!B45</f>
        <v>26</v>
      </c>
      <c r="B33" s="30">
        <f>Registro_Datos!C45</f>
        <v>0</v>
      </c>
      <c r="C33" s="58" t="str">
        <f>IF(Registro_Datos!D45&lt;&gt;"",Registro_Datos!D45," ")</f>
        <v xml:space="preserve"> </v>
      </c>
      <c r="D33" s="57" t="str">
        <f>IF(Registro_Datos!E45&lt;&gt;"",Registro_Datos!E45,"")</f>
        <v/>
      </c>
      <c r="E33" s="85">
        <f>Registro_Datos!F45</f>
        <v>0</v>
      </c>
      <c r="F33" s="85">
        <f>Registro_Datos!G45</f>
        <v>0</v>
      </c>
      <c r="G33" s="85">
        <f>Registro_Datos!H45</f>
        <v>0</v>
      </c>
      <c r="H33" s="85">
        <f>Registro_Datos!I45</f>
        <v>0</v>
      </c>
      <c r="I33" s="85">
        <f>Registro_Datos!J45</f>
        <v>0</v>
      </c>
      <c r="J33" s="85">
        <f>Registro_Datos!K45</f>
        <v>0</v>
      </c>
      <c r="K33" s="85">
        <f>Registro_Datos!L45</f>
        <v>0</v>
      </c>
      <c r="L33" s="85">
        <f>Registro_Datos!M45</f>
        <v>0</v>
      </c>
      <c r="M33" s="85">
        <f>Registro_Datos!N45</f>
        <v>0</v>
      </c>
      <c r="N33" s="85">
        <f>Registro_Datos!O45</f>
        <v>0</v>
      </c>
      <c r="O33" s="85">
        <f>Registro_Datos!P45</f>
        <v>0</v>
      </c>
      <c r="P33" s="85">
        <f>Registro_Datos!Q45</f>
        <v>0</v>
      </c>
      <c r="Q33" s="85">
        <f>Registro_Datos!R45</f>
        <v>0</v>
      </c>
      <c r="R33" s="85">
        <f>Registro_Datos!S45</f>
        <v>0</v>
      </c>
      <c r="S33" s="85">
        <f>Registro_Datos!T45</f>
        <v>0</v>
      </c>
      <c r="T33" s="85">
        <f>Registro_Datos!U45</f>
        <v>0</v>
      </c>
      <c r="U33" s="85">
        <f>Registro_Datos!V45</f>
        <v>0</v>
      </c>
      <c r="V33" s="85">
        <f>Registro_Datos!W45</f>
        <v>0</v>
      </c>
      <c r="W33" s="85">
        <f>Registro_Datos!X45</f>
        <v>0</v>
      </c>
      <c r="X33" s="86">
        <f>Registro_Datos!Y45</f>
        <v>0</v>
      </c>
      <c r="Y33" s="25" t="str">
        <f>IF(Registro_Datos!$U$3="Esc 1",
    IF((COUNTIFS(E33:W33,1, $E$6:$W$6,"Prioridad 1") + COUNTIFS(E33:W33,1, $E$6:$W$6, "Prioridad 2")/2 + COUNTIFS(E33:W33,1,$E$6:$W$6, "Prioridad 3")/3)&gt;=1,
        "Predio Rechazado",
        "Predio Aprobado"),
    IF(Registro_Datos!$U$3="Esc 2",
        IF((COUNTIFS(E33:W33,1, $E$6:$W$6,"Prioridad 1") + COUNTIFS(E33:W33,1, $E$6:$W$6, "Prioridad 2")/3 + COUNTIFS(E33:W33,1,$E$6:$W$6, "Prioridad 3")/4)&gt;=1,
            "Predio Rechazado",
            "Predio Aprobado")))</f>
        <v>Predio Aprobado</v>
      </c>
    </row>
    <row r="34" spans="1:25" s="5" customFormat="1" ht="18" x14ac:dyDescent="0.25">
      <c r="A34" s="74" t="str">
        <f>Registro_Datos!B46</f>
        <v>27</v>
      </c>
      <c r="B34" s="30">
        <f>Registro_Datos!C46</f>
        <v>0</v>
      </c>
      <c r="C34" s="58" t="str">
        <f>IF(Registro_Datos!D46&lt;&gt;"",Registro_Datos!D46," ")</f>
        <v xml:space="preserve"> </v>
      </c>
      <c r="D34" s="57" t="str">
        <f>IF(Registro_Datos!E46&lt;&gt;"",Registro_Datos!E46,"")</f>
        <v/>
      </c>
      <c r="E34" s="85">
        <f>Registro_Datos!F46</f>
        <v>0</v>
      </c>
      <c r="F34" s="85">
        <f>Registro_Datos!G46</f>
        <v>0</v>
      </c>
      <c r="G34" s="85">
        <f>Registro_Datos!H46</f>
        <v>0</v>
      </c>
      <c r="H34" s="85">
        <f>Registro_Datos!I46</f>
        <v>0</v>
      </c>
      <c r="I34" s="85">
        <f>Registro_Datos!J46</f>
        <v>0</v>
      </c>
      <c r="J34" s="85">
        <f>Registro_Datos!K46</f>
        <v>0</v>
      </c>
      <c r="K34" s="85">
        <f>Registro_Datos!L46</f>
        <v>0</v>
      </c>
      <c r="L34" s="85">
        <f>Registro_Datos!M46</f>
        <v>0</v>
      </c>
      <c r="M34" s="85">
        <f>Registro_Datos!N46</f>
        <v>0</v>
      </c>
      <c r="N34" s="85">
        <f>Registro_Datos!O46</f>
        <v>0</v>
      </c>
      <c r="O34" s="85">
        <f>Registro_Datos!P46</f>
        <v>0</v>
      </c>
      <c r="P34" s="85">
        <f>Registro_Datos!Q46</f>
        <v>0</v>
      </c>
      <c r="Q34" s="85">
        <f>Registro_Datos!R46</f>
        <v>0</v>
      </c>
      <c r="R34" s="85">
        <f>Registro_Datos!S46</f>
        <v>0</v>
      </c>
      <c r="S34" s="85">
        <f>Registro_Datos!T46</f>
        <v>0</v>
      </c>
      <c r="T34" s="85">
        <f>Registro_Datos!U46</f>
        <v>0</v>
      </c>
      <c r="U34" s="85">
        <f>Registro_Datos!V46</f>
        <v>0</v>
      </c>
      <c r="V34" s="85">
        <f>Registro_Datos!W46</f>
        <v>0</v>
      </c>
      <c r="W34" s="85">
        <f>Registro_Datos!X46</f>
        <v>0</v>
      </c>
      <c r="X34" s="86">
        <f>Registro_Datos!Y46</f>
        <v>0</v>
      </c>
      <c r="Y34" s="25" t="str">
        <f>IF(Registro_Datos!$U$3="Esc 1",
    IF((COUNTIFS(E34:W34,1, $E$6:$W$6,"Prioridad 1") + COUNTIFS(E34:W34,1, $E$6:$W$6, "Prioridad 2")/2 + COUNTIFS(E34:W34,1,$E$6:$W$6, "Prioridad 3")/3)&gt;=1,
        "Predio Rechazado",
        "Predio Aprobado"),
    IF(Registro_Datos!$U$3="Esc 2",
        IF((COUNTIFS(E34:W34,1, $E$6:$W$6,"Prioridad 1") + COUNTIFS(E34:W34,1, $E$6:$W$6, "Prioridad 2")/3 + COUNTIFS(E34:W34,1,$E$6:$W$6, "Prioridad 3")/4)&gt;=1,
            "Predio Rechazado",
            "Predio Aprobado")))</f>
        <v>Predio Aprobado</v>
      </c>
    </row>
    <row r="35" spans="1:25" s="5" customFormat="1" ht="18" x14ac:dyDescent="0.25">
      <c r="A35" s="74" t="str">
        <f>Registro_Datos!B47</f>
        <v>28</v>
      </c>
      <c r="B35" s="30">
        <f>Registro_Datos!C47</f>
        <v>0</v>
      </c>
      <c r="C35" s="58" t="str">
        <f>IF(Registro_Datos!D47&lt;&gt;"",Registro_Datos!D47," ")</f>
        <v xml:space="preserve"> </v>
      </c>
      <c r="D35" s="57" t="str">
        <f>IF(Registro_Datos!E47&lt;&gt;"",Registro_Datos!E47,"")</f>
        <v/>
      </c>
      <c r="E35" s="85">
        <f>Registro_Datos!F47</f>
        <v>0</v>
      </c>
      <c r="F35" s="85">
        <f>Registro_Datos!G47</f>
        <v>0</v>
      </c>
      <c r="G35" s="85">
        <f>Registro_Datos!H47</f>
        <v>0</v>
      </c>
      <c r="H35" s="85">
        <f>Registro_Datos!I47</f>
        <v>0</v>
      </c>
      <c r="I35" s="85">
        <f>Registro_Datos!J47</f>
        <v>0</v>
      </c>
      <c r="J35" s="85">
        <f>Registro_Datos!K47</f>
        <v>0</v>
      </c>
      <c r="K35" s="85">
        <f>Registro_Datos!L47</f>
        <v>0</v>
      </c>
      <c r="L35" s="85">
        <f>Registro_Datos!M47</f>
        <v>0</v>
      </c>
      <c r="M35" s="85">
        <f>Registro_Datos!N47</f>
        <v>0</v>
      </c>
      <c r="N35" s="85">
        <f>Registro_Datos!O47</f>
        <v>0</v>
      </c>
      <c r="O35" s="85">
        <f>Registro_Datos!P47</f>
        <v>0</v>
      </c>
      <c r="P35" s="85">
        <f>Registro_Datos!Q47</f>
        <v>0</v>
      </c>
      <c r="Q35" s="85">
        <f>Registro_Datos!R47</f>
        <v>0</v>
      </c>
      <c r="R35" s="85">
        <f>Registro_Datos!S47</f>
        <v>0</v>
      </c>
      <c r="S35" s="85">
        <f>Registro_Datos!T47</f>
        <v>0</v>
      </c>
      <c r="T35" s="85">
        <f>Registro_Datos!U47</f>
        <v>0</v>
      </c>
      <c r="U35" s="85">
        <f>Registro_Datos!V47</f>
        <v>0</v>
      </c>
      <c r="V35" s="85">
        <f>Registro_Datos!W47</f>
        <v>0</v>
      </c>
      <c r="W35" s="85">
        <f>Registro_Datos!X47</f>
        <v>0</v>
      </c>
      <c r="X35" s="86">
        <f>Registro_Datos!Y47</f>
        <v>0</v>
      </c>
      <c r="Y35" s="25" t="str">
        <f>IF(Registro_Datos!$U$3="Esc 1",
    IF((COUNTIFS(E35:W35,1, $E$6:$W$6,"Prioridad 1") + COUNTIFS(E35:W35,1, $E$6:$W$6, "Prioridad 2")/2 + COUNTIFS(E35:W35,1,$E$6:$W$6, "Prioridad 3")/3)&gt;=1,
        "Predio Rechazado",
        "Predio Aprobado"),
    IF(Registro_Datos!$U$3="Esc 2",
        IF((COUNTIFS(E35:W35,1, $E$6:$W$6,"Prioridad 1") + COUNTIFS(E35:W35,1, $E$6:$W$6, "Prioridad 2")/3 + COUNTIFS(E35:W35,1,$E$6:$W$6, "Prioridad 3")/4)&gt;=1,
            "Predio Rechazado",
            "Predio Aprobado")))</f>
        <v>Predio Aprobado</v>
      </c>
    </row>
    <row r="36" spans="1:25" s="5" customFormat="1" ht="18" x14ac:dyDescent="0.25">
      <c r="A36" s="74" t="str">
        <f>Registro_Datos!B48</f>
        <v>29</v>
      </c>
      <c r="B36" s="30">
        <f>Registro_Datos!C48</f>
        <v>0</v>
      </c>
      <c r="C36" s="58" t="str">
        <f>IF(Registro_Datos!D48&lt;&gt;"",Registro_Datos!D48," ")</f>
        <v xml:space="preserve"> </v>
      </c>
      <c r="D36" s="57" t="str">
        <f>IF(Registro_Datos!E48&lt;&gt;"",Registro_Datos!E48,"")</f>
        <v/>
      </c>
      <c r="E36" s="85">
        <f>Registro_Datos!F48</f>
        <v>0</v>
      </c>
      <c r="F36" s="85">
        <f>Registro_Datos!G48</f>
        <v>0</v>
      </c>
      <c r="G36" s="85">
        <f>Registro_Datos!H48</f>
        <v>0</v>
      </c>
      <c r="H36" s="85">
        <f>Registro_Datos!I48</f>
        <v>0</v>
      </c>
      <c r="I36" s="85">
        <f>Registro_Datos!J48</f>
        <v>0</v>
      </c>
      <c r="J36" s="85">
        <f>Registro_Datos!K48</f>
        <v>0</v>
      </c>
      <c r="K36" s="85">
        <f>Registro_Datos!L48</f>
        <v>0</v>
      </c>
      <c r="L36" s="85">
        <f>Registro_Datos!M48</f>
        <v>0</v>
      </c>
      <c r="M36" s="85">
        <f>Registro_Datos!N48</f>
        <v>0</v>
      </c>
      <c r="N36" s="85">
        <f>Registro_Datos!O48</f>
        <v>0</v>
      </c>
      <c r="O36" s="85">
        <f>Registro_Datos!P48</f>
        <v>0</v>
      </c>
      <c r="P36" s="85">
        <f>Registro_Datos!Q48</f>
        <v>0</v>
      </c>
      <c r="Q36" s="85">
        <f>Registro_Datos!R48</f>
        <v>0</v>
      </c>
      <c r="R36" s="85">
        <f>Registro_Datos!S48</f>
        <v>0</v>
      </c>
      <c r="S36" s="85">
        <f>Registro_Datos!T48</f>
        <v>0</v>
      </c>
      <c r="T36" s="85">
        <f>Registro_Datos!U48</f>
        <v>0</v>
      </c>
      <c r="U36" s="85">
        <f>Registro_Datos!V48</f>
        <v>0</v>
      </c>
      <c r="V36" s="85">
        <f>Registro_Datos!W48</f>
        <v>0</v>
      </c>
      <c r="W36" s="85">
        <f>Registro_Datos!X48</f>
        <v>0</v>
      </c>
      <c r="X36" s="86">
        <f>Registro_Datos!Y48</f>
        <v>0</v>
      </c>
      <c r="Y36" s="25" t="str">
        <f>IF(Registro_Datos!$U$3="Esc 1",
    IF((COUNTIFS(E36:W36,1, $E$6:$W$6,"Prioridad 1") + COUNTIFS(E36:W36,1, $E$6:$W$6, "Prioridad 2")/2 + COUNTIFS(E36:W36,1,$E$6:$W$6, "Prioridad 3")/3)&gt;=1,
        "Predio Rechazado",
        "Predio Aprobado"),
    IF(Registro_Datos!$U$3="Esc 2",
        IF((COUNTIFS(E36:W36,1, $E$6:$W$6,"Prioridad 1") + COUNTIFS(E36:W36,1, $E$6:$W$6, "Prioridad 2")/3 + COUNTIFS(E36:W36,1,$E$6:$W$6, "Prioridad 3")/4)&gt;=1,
            "Predio Rechazado",
            "Predio Aprobado")))</f>
        <v>Predio Aprobado</v>
      </c>
    </row>
    <row r="37" spans="1:25" s="5" customFormat="1" ht="18" x14ac:dyDescent="0.25">
      <c r="A37" s="74" t="str">
        <f>Registro_Datos!B49</f>
        <v>30</v>
      </c>
      <c r="B37" s="30">
        <f>Registro_Datos!C49</f>
        <v>0</v>
      </c>
      <c r="C37" s="58" t="str">
        <f>IF(Registro_Datos!D49&lt;&gt;"",Registro_Datos!D49," ")</f>
        <v xml:space="preserve"> </v>
      </c>
      <c r="D37" s="57" t="str">
        <f>IF(Registro_Datos!E49&lt;&gt;"",Registro_Datos!E49,"")</f>
        <v/>
      </c>
      <c r="E37" s="85">
        <f>Registro_Datos!F49</f>
        <v>0</v>
      </c>
      <c r="F37" s="85">
        <f>Registro_Datos!G49</f>
        <v>0</v>
      </c>
      <c r="G37" s="85">
        <f>Registro_Datos!H49</f>
        <v>0</v>
      </c>
      <c r="H37" s="85">
        <f>Registro_Datos!I49</f>
        <v>0</v>
      </c>
      <c r="I37" s="85">
        <f>Registro_Datos!J49</f>
        <v>0</v>
      </c>
      <c r="J37" s="85">
        <f>Registro_Datos!K49</f>
        <v>0</v>
      </c>
      <c r="K37" s="85">
        <f>Registro_Datos!L49</f>
        <v>0</v>
      </c>
      <c r="L37" s="85">
        <f>Registro_Datos!M49</f>
        <v>0</v>
      </c>
      <c r="M37" s="85">
        <f>Registro_Datos!N49</f>
        <v>0</v>
      </c>
      <c r="N37" s="85">
        <f>Registro_Datos!O49</f>
        <v>0</v>
      </c>
      <c r="O37" s="85">
        <f>Registro_Datos!P49</f>
        <v>0</v>
      </c>
      <c r="P37" s="85">
        <f>Registro_Datos!Q49</f>
        <v>0</v>
      </c>
      <c r="Q37" s="85">
        <f>Registro_Datos!R49</f>
        <v>0</v>
      </c>
      <c r="R37" s="85">
        <f>Registro_Datos!S49</f>
        <v>0</v>
      </c>
      <c r="S37" s="85">
        <f>Registro_Datos!T49</f>
        <v>0</v>
      </c>
      <c r="T37" s="85">
        <f>Registro_Datos!U49</f>
        <v>0</v>
      </c>
      <c r="U37" s="85">
        <f>Registro_Datos!V49</f>
        <v>0</v>
      </c>
      <c r="V37" s="85">
        <f>Registro_Datos!W49</f>
        <v>0</v>
      </c>
      <c r="W37" s="85">
        <f>Registro_Datos!X49</f>
        <v>0</v>
      </c>
      <c r="X37" s="86">
        <f>Registro_Datos!Y49</f>
        <v>0</v>
      </c>
      <c r="Y37" s="25" t="str">
        <f>IF(Registro_Datos!$U$3="Esc 1",
    IF((COUNTIFS(E37:W37,1, $E$6:$W$6,"Prioridad 1") + COUNTIFS(E37:W37,1, $E$6:$W$6, "Prioridad 2")/2 + COUNTIFS(E37:W37,1,$E$6:$W$6, "Prioridad 3")/3)&gt;=1,
        "Predio Rechazado",
        "Predio Aprobado"),
    IF(Registro_Datos!$U$3="Esc 2",
        IF((COUNTIFS(E37:W37,1, $E$6:$W$6,"Prioridad 1") + COUNTIFS(E37:W37,1, $E$6:$W$6, "Prioridad 2")/3 + COUNTIFS(E37:W37,1,$E$6:$W$6, "Prioridad 3")/4)&gt;=1,
            "Predio Rechazado",
            "Predio Aprobado")))</f>
        <v>Predio Aprobado</v>
      </c>
    </row>
    <row r="38" spans="1:25" s="5" customFormat="1" ht="18" x14ac:dyDescent="0.25">
      <c r="A38" s="74" t="str">
        <f>Registro_Datos!B50</f>
        <v>31</v>
      </c>
      <c r="B38" s="30">
        <f>Registro_Datos!C50</f>
        <v>0</v>
      </c>
      <c r="C38" s="58" t="str">
        <f>IF(Registro_Datos!D50&lt;&gt;"",Registro_Datos!D50," ")</f>
        <v xml:space="preserve"> </v>
      </c>
      <c r="D38" s="57" t="str">
        <f>IF(Registro_Datos!E50&lt;&gt;"",Registro_Datos!E50,"")</f>
        <v/>
      </c>
      <c r="E38" s="85">
        <f>Registro_Datos!F50</f>
        <v>0</v>
      </c>
      <c r="F38" s="85">
        <f>Registro_Datos!G50</f>
        <v>0</v>
      </c>
      <c r="G38" s="85">
        <f>Registro_Datos!H50</f>
        <v>0</v>
      </c>
      <c r="H38" s="85">
        <f>Registro_Datos!I50</f>
        <v>0</v>
      </c>
      <c r="I38" s="85">
        <f>Registro_Datos!J50</f>
        <v>0</v>
      </c>
      <c r="J38" s="85">
        <f>Registro_Datos!K50</f>
        <v>0</v>
      </c>
      <c r="K38" s="85">
        <f>Registro_Datos!L50</f>
        <v>0</v>
      </c>
      <c r="L38" s="85">
        <f>Registro_Datos!M50</f>
        <v>0</v>
      </c>
      <c r="M38" s="85">
        <f>Registro_Datos!N50</f>
        <v>0</v>
      </c>
      <c r="N38" s="85">
        <f>Registro_Datos!O50</f>
        <v>0</v>
      </c>
      <c r="O38" s="85">
        <f>Registro_Datos!P50</f>
        <v>0</v>
      </c>
      <c r="P38" s="85">
        <f>Registro_Datos!Q50</f>
        <v>0</v>
      </c>
      <c r="Q38" s="85">
        <f>Registro_Datos!R50</f>
        <v>0</v>
      </c>
      <c r="R38" s="85">
        <f>Registro_Datos!S50</f>
        <v>0</v>
      </c>
      <c r="S38" s="85">
        <f>Registro_Datos!T50</f>
        <v>0</v>
      </c>
      <c r="T38" s="85">
        <f>Registro_Datos!U50</f>
        <v>0</v>
      </c>
      <c r="U38" s="85">
        <f>Registro_Datos!V50</f>
        <v>0</v>
      </c>
      <c r="V38" s="85">
        <f>Registro_Datos!W50</f>
        <v>0</v>
      </c>
      <c r="W38" s="85">
        <f>Registro_Datos!X50</f>
        <v>0</v>
      </c>
      <c r="X38" s="86">
        <f>Registro_Datos!Y50</f>
        <v>0</v>
      </c>
      <c r="Y38" s="25" t="str">
        <f>IF(Registro_Datos!$U$3="Esc 1",
    IF((COUNTIFS(E38:W38,1, $E$6:$W$6,"Prioridad 1") + COUNTIFS(E38:W38,1, $E$6:$W$6, "Prioridad 2")/2 + COUNTIFS(E38:W38,1,$E$6:$W$6, "Prioridad 3")/3)&gt;=1,
        "Predio Rechazado",
        "Predio Aprobado"),
    IF(Registro_Datos!$U$3="Esc 2",
        IF((COUNTIFS(E38:W38,1, $E$6:$W$6,"Prioridad 1") + COUNTIFS(E38:W38,1, $E$6:$W$6, "Prioridad 2")/3 + COUNTIFS(E38:W38,1,$E$6:$W$6, "Prioridad 3")/4)&gt;=1,
            "Predio Rechazado",
            "Predio Aprobado")))</f>
        <v>Predio Aprobado</v>
      </c>
    </row>
    <row r="39" spans="1:25" s="5" customFormat="1" ht="18" x14ac:dyDescent="0.25">
      <c r="A39" s="74" t="str">
        <f>Registro_Datos!B51</f>
        <v>32</v>
      </c>
      <c r="B39" s="30">
        <f>Registro_Datos!C51</f>
        <v>0</v>
      </c>
      <c r="C39" s="58" t="str">
        <f>IF(Registro_Datos!D51&lt;&gt;"",Registro_Datos!D51," ")</f>
        <v xml:space="preserve"> </v>
      </c>
      <c r="D39" s="57" t="str">
        <f>IF(Registro_Datos!E51&lt;&gt;"",Registro_Datos!E51,"")</f>
        <v/>
      </c>
      <c r="E39" s="85">
        <f>Registro_Datos!F51</f>
        <v>0</v>
      </c>
      <c r="F39" s="85">
        <f>Registro_Datos!G51</f>
        <v>0</v>
      </c>
      <c r="G39" s="85">
        <f>Registro_Datos!H51</f>
        <v>0</v>
      </c>
      <c r="H39" s="85">
        <f>Registro_Datos!I51</f>
        <v>0</v>
      </c>
      <c r="I39" s="85">
        <f>Registro_Datos!J51</f>
        <v>0</v>
      </c>
      <c r="J39" s="85">
        <f>Registro_Datos!K51</f>
        <v>0</v>
      </c>
      <c r="K39" s="85">
        <f>Registro_Datos!L51</f>
        <v>0</v>
      </c>
      <c r="L39" s="85">
        <f>Registro_Datos!M51</f>
        <v>0</v>
      </c>
      <c r="M39" s="85">
        <f>Registro_Datos!N51</f>
        <v>0</v>
      </c>
      <c r="N39" s="85">
        <f>Registro_Datos!O51</f>
        <v>0</v>
      </c>
      <c r="O39" s="85">
        <f>Registro_Datos!P51</f>
        <v>0</v>
      </c>
      <c r="P39" s="85">
        <f>Registro_Datos!Q51</f>
        <v>0</v>
      </c>
      <c r="Q39" s="85">
        <f>Registro_Datos!R51</f>
        <v>0</v>
      </c>
      <c r="R39" s="85">
        <f>Registro_Datos!S51</f>
        <v>0</v>
      </c>
      <c r="S39" s="85">
        <f>Registro_Datos!T51</f>
        <v>0</v>
      </c>
      <c r="T39" s="85">
        <f>Registro_Datos!U51</f>
        <v>0</v>
      </c>
      <c r="U39" s="85">
        <f>Registro_Datos!V51</f>
        <v>0</v>
      </c>
      <c r="V39" s="85">
        <f>Registro_Datos!W51</f>
        <v>0</v>
      </c>
      <c r="W39" s="85">
        <f>Registro_Datos!X51</f>
        <v>0</v>
      </c>
      <c r="X39" s="86">
        <f>Registro_Datos!Y51</f>
        <v>0</v>
      </c>
      <c r="Y39" s="25" t="str">
        <f>IF(Registro_Datos!$U$3="Esc 1",
    IF((COUNTIFS(E39:W39,1, $E$6:$W$6,"Prioridad 1") + COUNTIFS(E39:W39,1, $E$6:$W$6, "Prioridad 2")/2 + COUNTIFS(E39:W39,1,$E$6:$W$6, "Prioridad 3")/3)&gt;=1,
        "Predio Rechazado",
        "Predio Aprobado"),
    IF(Registro_Datos!$U$3="Esc 2",
        IF((COUNTIFS(E39:W39,1, $E$6:$W$6,"Prioridad 1") + COUNTIFS(E39:W39,1, $E$6:$W$6, "Prioridad 2")/3 + COUNTIFS(E39:W39,1,$E$6:$W$6, "Prioridad 3")/4)&gt;=1,
            "Predio Rechazado",
            "Predio Aprobado")))</f>
        <v>Predio Aprobado</v>
      </c>
    </row>
    <row r="40" spans="1:25" s="5" customFormat="1" ht="18" x14ac:dyDescent="0.25">
      <c r="A40" s="74" t="str">
        <f>Registro_Datos!B52</f>
        <v>33</v>
      </c>
      <c r="B40" s="30">
        <f>Registro_Datos!C52</f>
        <v>0</v>
      </c>
      <c r="C40" s="58" t="str">
        <f>IF(Registro_Datos!D52&lt;&gt;"",Registro_Datos!D52," ")</f>
        <v xml:space="preserve"> </v>
      </c>
      <c r="D40" s="57" t="str">
        <f>IF(Registro_Datos!E52&lt;&gt;"",Registro_Datos!E52,"")</f>
        <v/>
      </c>
      <c r="E40" s="85">
        <f>Registro_Datos!F52</f>
        <v>0</v>
      </c>
      <c r="F40" s="85">
        <f>Registro_Datos!G52</f>
        <v>0</v>
      </c>
      <c r="G40" s="85">
        <f>Registro_Datos!H52</f>
        <v>0</v>
      </c>
      <c r="H40" s="85">
        <f>Registro_Datos!I52</f>
        <v>0</v>
      </c>
      <c r="I40" s="85">
        <f>Registro_Datos!J52</f>
        <v>0</v>
      </c>
      <c r="J40" s="85">
        <f>Registro_Datos!K52</f>
        <v>0</v>
      </c>
      <c r="K40" s="85">
        <f>Registro_Datos!L52</f>
        <v>0</v>
      </c>
      <c r="L40" s="85">
        <f>Registro_Datos!M52</f>
        <v>0</v>
      </c>
      <c r="M40" s="85">
        <f>Registro_Datos!N52</f>
        <v>0</v>
      </c>
      <c r="N40" s="85">
        <f>Registro_Datos!O52</f>
        <v>0</v>
      </c>
      <c r="O40" s="85">
        <f>Registro_Datos!P52</f>
        <v>0</v>
      </c>
      <c r="P40" s="85">
        <f>Registro_Datos!Q52</f>
        <v>0</v>
      </c>
      <c r="Q40" s="85">
        <f>Registro_Datos!R52</f>
        <v>0</v>
      </c>
      <c r="R40" s="85">
        <f>Registro_Datos!S52</f>
        <v>0</v>
      </c>
      <c r="S40" s="85">
        <f>Registro_Datos!T52</f>
        <v>0</v>
      </c>
      <c r="T40" s="85">
        <f>Registro_Datos!U52</f>
        <v>0</v>
      </c>
      <c r="U40" s="85">
        <f>Registro_Datos!V52</f>
        <v>0</v>
      </c>
      <c r="V40" s="85">
        <f>Registro_Datos!W52</f>
        <v>0</v>
      </c>
      <c r="W40" s="85">
        <f>Registro_Datos!X52</f>
        <v>0</v>
      </c>
      <c r="X40" s="86">
        <f>Registro_Datos!Y52</f>
        <v>0</v>
      </c>
      <c r="Y40" s="25" t="str">
        <f>IF(Registro_Datos!$U$3="Esc 1",
    IF((COUNTIFS(E40:W40,1, $E$6:$W$6,"Prioridad 1") + COUNTIFS(E40:W40,1, $E$6:$W$6, "Prioridad 2")/2 + COUNTIFS(E40:W40,1,$E$6:$W$6, "Prioridad 3")/3)&gt;=1,
        "Predio Rechazado",
        "Predio Aprobado"),
    IF(Registro_Datos!$U$3="Esc 2",
        IF((COUNTIFS(E40:W40,1, $E$6:$W$6,"Prioridad 1") + COUNTIFS(E40:W40,1, $E$6:$W$6, "Prioridad 2")/3 + COUNTIFS(E40:W40,1,$E$6:$W$6, "Prioridad 3")/4)&gt;=1,
            "Predio Rechazado",
            "Predio Aprobado")))</f>
        <v>Predio Aprobado</v>
      </c>
    </row>
    <row r="41" spans="1:25" s="5" customFormat="1" ht="18" x14ac:dyDescent="0.25">
      <c r="A41" s="74" t="str">
        <f>Registro_Datos!B53</f>
        <v>34</v>
      </c>
      <c r="B41" s="30">
        <f>Registro_Datos!C53</f>
        <v>0</v>
      </c>
      <c r="C41" s="58" t="str">
        <f>IF(Registro_Datos!D22&lt;&gt;"",Registro_Datos!D22," ")</f>
        <v xml:space="preserve"> </v>
      </c>
      <c r="D41" s="57" t="str">
        <f>IF(Registro_Datos!E22&lt;&gt;"",Registro_Datos!E22,"")</f>
        <v/>
      </c>
      <c r="E41" s="85">
        <f>Registro_Datos!F53</f>
        <v>0</v>
      </c>
      <c r="F41" s="85">
        <f>Registro_Datos!G53</f>
        <v>0</v>
      </c>
      <c r="G41" s="85">
        <f>Registro_Datos!H53</f>
        <v>0</v>
      </c>
      <c r="H41" s="85">
        <f>Registro_Datos!I53</f>
        <v>0</v>
      </c>
      <c r="I41" s="85">
        <f>Registro_Datos!J53</f>
        <v>0</v>
      </c>
      <c r="J41" s="85">
        <f>Registro_Datos!K53</f>
        <v>0</v>
      </c>
      <c r="K41" s="85">
        <f>Registro_Datos!L53</f>
        <v>0</v>
      </c>
      <c r="L41" s="85">
        <f>Registro_Datos!M53</f>
        <v>0</v>
      </c>
      <c r="M41" s="85">
        <f>Registro_Datos!N53</f>
        <v>0</v>
      </c>
      <c r="N41" s="85">
        <f>Registro_Datos!O53</f>
        <v>0</v>
      </c>
      <c r="O41" s="85">
        <f>Registro_Datos!P53</f>
        <v>0</v>
      </c>
      <c r="P41" s="85">
        <f>Registro_Datos!Q53</f>
        <v>0</v>
      </c>
      <c r="Q41" s="85">
        <f>Registro_Datos!R53</f>
        <v>0</v>
      </c>
      <c r="R41" s="85">
        <f>Registro_Datos!S53</f>
        <v>0</v>
      </c>
      <c r="S41" s="85">
        <f>Registro_Datos!T53</f>
        <v>0</v>
      </c>
      <c r="T41" s="85">
        <f>Registro_Datos!U53</f>
        <v>0</v>
      </c>
      <c r="U41" s="85">
        <f>Registro_Datos!V53</f>
        <v>0</v>
      </c>
      <c r="V41" s="85">
        <f>Registro_Datos!W53</f>
        <v>0</v>
      </c>
      <c r="W41" s="85">
        <f>Registro_Datos!X53</f>
        <v>0</v>
      </c>
      <c r="X41" s="86">
        <f>Registro_Datos!Y53</f>
        <v>0</v>
      </c>
      <c r="Y41" s="25" t="str">
        <f>IF(Registro_Datos!$U$3="Esc 1",
    IF((COUNTIFS(E41:W41,1, $E$6:$W$6,"Prioridad 1") + COUNTIFS(E41:W41,1, $E$6:$W$6, "Prioridad 2")/2 + COUNTIFS(E41:W41,1,$E$6:$W$6, "Prioridad 3")/3)&gt;=1,
        "Predio Rechazado",
        "Predio Aprobado"),
    IF(Registro_Datos!$U$3="Esc 2",
        IF((COUNTIFS(E41:W41,1, $E$6:$W$6,"Prioridad 1") + COUNTIFS(E41:W41,1, $E$6:$W$6, "Prioridad 2")/3 + COUNTIFS(E41:W41,1,$E$6:$W$6, "Prioridad 3")/4)&gt;=1,
            "Predio Rechazado",
            "Predio Aprobado")))</f>
        <v>Predio Aprobado</v>
      </c>
    </row>
    <row r="42" spans="1:25" s="5" customFormat="1" ht="18" x14ac:dyDescent="0.25">
      <c r="A42" s="74" t="str">
        <f>Registro_Datos!B54</f>
        <v>35</v>
      </c>
      <c r="B42" s="30">
        <f>Registro_Datos!C54</f>
        <v>0</v>
      </c>
      <c r="C42" s="58" t="str">
        <f>IF(Registro_Datos!D23&lt;&gt;"",Registro_Datos!D23," ")</f>
        <v xml:space="preserve"> </v>
      </c>
      <c r="D42" s="57" t="str">
        <f>IF(Registro_Datos!E23&lt;&gt;"",Registro_Datos!E23,"")</f>
        <v/>
      </c>
      <c r="E42" s="85">
        <f>Registro_Datos!F54</f>
        <v>0</v>
      </c>
      <c r="F42" s="85">
        <f>Registro_Datos!G54</f>
        <v>0</v>
      </c>
      <c r="G42" s="85">
        <f>Registro_Datos!H54</f>
        <v>0</v>
      </c>
      <c r="H42" s="85">
        <f>Registro_Datos!I54</f>
        <v>0</v>
      </c>
      <c r="I42" s="85">
        <f>Registro_Datos!J54</f>
        <v>0</v>
      </c>
      <c r="J42" s="85">
        <f>Registro_Datos!K54</f>
        <v>0</v>
      </c>
      <c r="K42" s="85">
        <f>Registro_Datos!L54</f>
        <v>0</v>
      </c>
      <c r="L42" s="85">
        <f>Registro_Datos!M54</f>
        <v>0</v>
      </c>
      <c r="M42" s="85">
        <f>Registro_Datos!N54</f>
        <v>0</v>
      </c>
      <c r="N42" s="85">
        <f>Registro_Datos!O54</f>
        <v>0</v>
      </c>
      <c r="O42" s="85">
        <f>Registro_Datos!P54</f>
        <v>0</v>
      </c>
      <c r="P42" s="85">
        <f>Registro_Datos!Q54</f>
        <v>0</v>
      </c>
      <c r="Q42" s="85">
        <f>Registro_Datos!R54</f>
        <v>0</v>
      </c>
      <c r="R42" s="85">
        <f>Registro_Datos!S54</f>
        <v>0</v>
      </c>
      <c r="S42" s="85">
        <f>Registro_Datos!T54</f>
        <v>0</v>
      </c>
      <c r="T42" s="85">
        <f>Registro_Datos!U54</f>
        <v>0</v>
      </c>
      <c r="U42" s="85">
        <f>Registro_Datos!V54</f>
        <v>0</v>
      </c>
      <c r="V42" s="85">
        <f>Registro_Datos!W54</f>
        <v>0</v>
      </c>
      <c r="W42" s="85">
        <f>Registro_Datos!X54</f>
        <v>0</v>
      </c>
      <c r="X42" s="86">
        <f>Registro_Datos!Y54</f>
        <v>0</v>
      </c>
      <c r="Y42" s="25" t="str">
        <f>IF(Registro_Datos!$U$3="Esc 1",
    IF((COUNTIFS(E42:W42,1, $E$6:$W$6,"Prioridad 1") + COUNTIFS(E42:W42,1, $E$6:$W$6, "Prioridad 2")/2 + COUNTIFS(E42:W42,1,$E$6:$W$6, "Prioridad 3")/3)&gt;=1,
        "Predio Rechazado",
        "Predio Aprobado"),
    IF(Registro_Datos!$U$3="Esc 2",
        IF((COUNTIFS(E42:W42,1, $E$6:$W$6,"Prioridad 1") + COUNTIFS(E42:W42,1, $E$6:$W$6, "Prioridad 2")/3 + COUNTIFS(E42:W42,1,$E$6:$W$6, "Prioridad 3")/4)&gt;=1,
            "Predio Rechazado",
            "Predio Aprobado")))</f>
        <v>Predio Aprobado</v>
      </c>
    </row>
    <row r="43" spans="1:25" s="5" customFormat="1" ht="18" x14ac:dyDescent="0.25">
      <c r="A43" s="74" t="str">
        <f>Registro_Datos!B55</f>
        <v>36</v>
      </c>
      <c r="B43" s="30">
        <f>Registro_Datos!C55</f>
        <v>0</v>
      </c>
      <c r="C43" s="58" t="str">
        <f>IF(Registro_Datos!D24&lt;&gt;"",Registro_Datos!D24," ")</f>
        <v xml:space="preserve"> </v>
      </c>
      <c r="D43" s="57" t="str">
        <f>IF(Registro_Datos!E24&lt;&gt;"",Registro_Datos!E24,"")</f>
        <v/>
      </c>
      <c r="E43" s="85">
        <f>Registro_Datos!F55</f>
        <v>0</v>
      </c>
      <c r="F43" s="85">
        <f>Registro_Datos!G55</f>
        <v>0</v>
      </c>
      <c r="G43" s="85">
        <f>Registro_Datos!H55</f>
        <v>0</v>
      </c>
      <c r="H43" s="85">
        <f>Registro_Datos!I55</f>
        <v>0</v>
      </c>
      <c r="I43" s="85">
        <f>Registro_Datos!J55</f>
        <v>0</v>
      </c>
      <c r="J43" s="85">
        <f>Registro_Datos!K55</f>
        <v>0</v>
      </c>
      <c r="K43" s="85">
        <f>Registro_Datos!L55</f>
        <v>0</v>
      </c>
      <c r="L43" s="85">
        <f>Registro_Datos!M55</f>
        <v>0</v>
      </c>
      <c r="M43" s="85">
        <f>Registro_Datos!N55</f>
        <v>0</v>
      </c>
      <c r="N43" s="85">
        <f>Registro_Datos!O55</f>
        <v>0</v>
      </c>
      <c r="O43" s="85">
        <f>Registro_Datos!P55</f>
        <v>0</v>
      </c>
      <c r="P43" s="85">
        <f>Registro_Datos!Q55</f>
        <v>0</v>
      </c>
      <c r="Q43" s="85">
        <f>Registro_Datos!R55</f>
        <v>0</v>
      </c>
      <c r="R43" s="85">
        <f>Registro_Datos!S55</f>
        <v>0</v>
      </c>
      <c r="S43" s="85">
        <f>Registro_Datos!T55</f>
        <v>0</v>
      </c>
      <c r="T43" s="85">
        <f>Registro_Datos!U55</f>
        <v>0</v>
      </c>
      <c r="U43" s="85">
        <f>Registro_Datos!V55</f>
        <v>0</v>
      </c>
      <c r="V43" s="85">
        <f>Registro_Datos!W55</f>
        <v>0</v>
      </c>
      <c r="W43" s="85">
        <f>Registro_Datos!X55</f>
        <v>0</v>
      </c>
      <c r="X43" s="86">
        <f>Registro_Datos!Y55</f>
        <v>0</v>
      </c>
      <c r="Y43" s="25" t="str">
        <f>IF(Registro_Datos!$U$3="Esc 1",
    IF((COUNTIFS(E43:W43,1, $E$6:$W$6,"Prioridad 1") + COUNTIFS(E43:W43,1, $E$6:$W$6, "Prioridad 2")/2 + COUNTIFS(E43:W43,1,$E$6:$W$6, "Prioridad 3")/3)&gt;=1,
        "Predio Rechazado",
        "Predio Aprobado"),
    IF(Registro_Datos!$U$3="Esc 2",
        IF((COUNTIFS(E43:W43,1, $E$6:$W$6,"Prioridad 1") + COUNTIFS(E43:W43,1, $E$6:$W$6, "Prioridad 2")/3 + COUNTIFS(E43:W43,1,$E$6:$W$6, "Prioridad 3")/4)&gt;=1,
            "Predio Rechazado",
            "Predio Aprobado")))</f>
        <v>Predio Aprobado</v>
      </c>
    </row>
    <row r="44" spans="1:25" s="5" customFormat="1" ht="18" x14ac:dyDescent="0.25">
      <c r="A44" s="74" t="str">
        <f>Registro_Datos!B56</f>
        <v>37</v>
      </c>
      <c r="B44" s="30">
        <f>Registro_Datos!C56</f>
        <v>0</v>
      </c>
      <c r="C44" s="58" t="str">
        <f>IF(Registro_Datos!D25&lt;&gt;"",Registro_Datos!D25," ")</f>
        <v xml:space="preserve"> </v>
      </c>
      <c r="D44" s="57" t="str">
        <f>IF(Registro_Datos!E25&lt;&gt;"",Registro_Datos!E25,"")</f>
        <v/>
      </c>
      <c r="E44" s="85">
        <f>Registro_Datos!F56</f>
        <v>0</v>
      </c>
      <c r="F44" s="85">
        <f>Registro_Datos!G56</f>
        <v>0</v>
      </c>
      <c r="G44" s="85">
        <f>Registro_Datos!H56</f>
        <v>0</v>
      </c>
      <c r="H44" s="85">
        <f>Registro_Datos!I56</f>
        <v>0</v>
      </c>
      <c r="I44" s="85">
        <f>Registro_Datos!J56</f>
        <v>0</v>
      </c>
      <c r="J44" s="85">
        <f>Registro_Datos!K56</f>
        <v>0</v>
      </c>
      <c r="K44" s="85">
        <f>Registro_Datos!L56</f>
        <v>0</v>
      </c>
      <c r="L44" s="85">
        <f>Registro_Datos!M56</f>
        <v>0</v>
      </c>
      <c r="M44" s="85">
        <f>Registro_Datos!N56</f>
        <v>0</v>
      </c>
      <c r="N44" s="85">
        <f>Registro_Datos!O56</f>
        <v>0</v>
      </c>
      <c r="O44" s="85">
        <f>Registro_Datos!P56</f>
        <v>0</v>
      </c>
      <c r="P44" s="85">
        <f>Registro_Datos!Q56</f>
        <v>0</v>
      </c>
      <c r="Q44" s="85">
        <f>Registro_Datos!R56</f>
        <v>0</v>
      </c>
      <c r="R44" s="85">
        <f>Registro_Datos!S56</f>
        <v>0</v>
      </c>
      <c r="S44" s="85">
        <f>Registro_Datos!T56</f>
        <v>0</v>
      </c>
      <c r="T44" s="85">
        <f>Registro_Datos!U56</f>
        <v>0</v>
      </c>
      <c r="U44" s="85">
        <f>Registro_Datos!V56</f>
        <v>0</v>
      </c>
      <c r="V44" s="85">
        <f>Registro_Datos!W56</f>
        <v>0</v>
      </c>
      <c r="W44" s="85">
        <f>Registro_Datos!X56</f>
        <v>0</v>
      </c>
      <c r="X44" s="86">
        <f>Registro_Datos!Y56</f>
        <v>0</v>
      </c>
      <c r="Y44" s="25" t="str">
        <f>IF(Registro_Datos!$U$3="Esc 1",
    IF((COUNTIFS(E44:W44,1, $E$6:$W$6,"Prioridad 1") + COUNTIFS(E44:W44,1, $E$6:$W$6, "Prioridad 2")/2 + COUNTIFS(E44:W44,1,$E$6:$W$6, "Prioridad 3")/3)&gt;=1,
        "Predio Rechazado",
        "Predio Aprobado"),
    IF(Registro_Datos!$U$3="Esc 2",
        IF((COUNTIFS(E44:W44,1, $E$6:$W$6,"Prioridad 1") + COUNTIFS(E44:W44,1, $E$6:$W$6, "Prioridad 2")/3 + COUNTIFS(E44:W44,1,$E$6:$W$6, "Prioridad 3")/4)&gt;=1,
            "Predio Rechazado",
            "Predio Aprobado")))</f>
        <v>Predio Aprobado</v>
      </c>
    </row>
    <row r="45" spans="1:25" s="5" customFormat="1" ht="18" x14ac:dyDescent="0.25">
      <c r="A45" s="74" t="str">
        <f>Registro_Datos!B57</f>
        <v>38</v>
      </c>
      <c r="B45" s="30">
        <f>Registro_Datos!C57</f>
        <v>0</v>
      </c>
      <c r="C45" s="58" t="str">
        <f>IF(Registro_Datos!D26&lt;&gt;"",Registro_Datos!D26," ")</f>
        <v xml:space="preserve"> </v>
      </c>
      <c r="D45" s="57" t="str">
        <f>IF(Registro_Datos!E26&lt;&gt;"",Registro_Datos!E26,"")</f>
        <v/>
      </c>
      <c r="E45" s="85">
        <f>Registro_Datos!F57</f>
        <v>0</v>
      </c>
      <c r="F45" s="85">
        <f>Registro_Datos!G57</f>
        <v>0</v>
      </c>
      <c r="G45" s="85">
        <f>Registro_Datos!H57</f>
        <v>0</v>
      </c>
      <c r="H45" s="85">
        <f>Registro_Datos!I57</f>
        <v>0</v>
      </c>
      <c r="I45" s="85">
        <f>Registro_Datos!J57</f>
        <v>0</v>
      </c>
      <c r="J45" s="85">
        <f>Registro_Datos!K57</f>
        <v>0</v>
      </c>
      <c r="K45" s="85">
        <f>Registro_Datos!L57</f>
        <v>0</v>
      </c>
      <c r="L45" s="85">
        <f>Registro_Datos!M57</f>
        <v>0</v>
      </c>
      <c r="M45" s="85">
        <f>Registro_Datos!N57</f>
        <v>0</v>
      </c>
      <c r="N45" s="85">
        <f>Registro_Datos!O57</f>
        <v>0</v>
      </c>
      <c r="O45" s="85">
        <f>Registro_Datos!P57</f>
        <v>0</v>
      </c>
      <c r="P45" s="85">
        <f>Registro_Datos!Q57</f>
        <v>0</v>
      </c>
      <c r="Q45" s="85">
        <f>Registro_Datos!R57</f>
        <v>0</v>
      </c>
      <c r="R45" s="85">
        <f>Registro_Datos!S57</f>
        <v>0</v>
      </c>
      <c r="S45" s="85">
        <f>Registro_Datos!T57</f>
        <v>0</v>
      </c>
      <c r="T45" s="85">
        <f>Registro_Datos!U57</f>
        <v>0</v>
      </c>
      <c r="U45" s="85">
        <f>Registro_Datos!V57</f>
        <v>0</v>
      </c>
      <c r="V45" s="85">
        <f>Registro_Datos!W57</f>
        <v>0</v>
      </c>
      <c r="W45" s="85">
        <f>Registro_Datos!X57</f>
        <v>0</v>
      </c>
      <c r="X45" s="86">
        <f>Registro_Datos!Y57</f>
        <v>0</v>
      </c>
      <c r="Y45" s="25" t="str">
        <f>IF(Registro_Datos!$U$3="Esc 1",
    IF((COUNTIFS(E45:W45,1, $E$6:$W$6,"Prioridad 1") + COUNTIFS(E45:W45,1, $E$6:$W$6, "Prioridad 2")/2 + COUNTIFS(E45:W45,1,$E$6:$W$6, "Prioridad 3")/3)&gt;=1,
        "Predio Rechazado",
        "Predio Aprobado"),
    IF(Registro_Datos!$U$3="Esc 2",
        IF((COUNTIFS(E45:W45,1, $E$6:$W$6,"Prioridad 1") + COUNTIFS(E45:W45,1, $E$6:$W$6, "Prioridad 2")/3 + COUNTIFS(E45:W45,1,$E$6:$W$6, "Prioridad 3")/4)&gt;=1,
            "Predio Rechazado",
            "Predio Aprobado")))</f>
        <v>Predio Aprobado</v>
      </c>
    </row>
    <row r="46" spans="1:25" s="5" customFormat="1" ht="18" x14ac:dyDescent="0.25">
      <c r="A46" s="74" t="str">
        <f>Registro_Datos!B58</f>
        <v>39</v>
      </c>
      <c r="B46" s="30">
        <f>Registro_Datos!C58</f>
        <v>0</v>
      </c>
      <c r="C46" s="58" t="str">
        <f>IF(Registro_Datos!D27&lt;&gt;"",Registro_Datos!D27," ")</f>
        <v xml:space="preserve"> </v>
      </c>
      <c r="D46" s="57" t="str">
        <f>IF(Registro_Datos!E27&lt;&gt;"",Registro_Datos!E27,"")</f>
        <v/>
      </c>
      <c r="E46" s="85">
        <f>Registro_Datos!F58</f>
        <v>0</v>
      </c>
      <c r="F46" s="85">
        <f>Registro_Datos!G58</f>
        <v>0</v>
      </c>
      <c r="G46" s="85">
        <f>Registro_Datos!H58</f>
        <v>0</v>
      </c>
      <c r="H46" s="85">
        <f>Registro_Datos!I58</f>
        <v>0</v>
      </c>
      <c r="I46" s="85">
        <f>Registro_Datos!J58</f>
        <v>0</v>
      </c>
      <c r="J46" s="85">
        <f>Registro_Datos!K58</f>
        <v>0</v>
      </c>
      <c r="K46" s="85">
        <f>Registro_Datos!L58</f>
        <v>0</v>
      </c>
      <c r="L46" s="85">
        <f>Registro_Datos!M58</f>
        <v>0</v>
      </c>
      <c r="M46" s="85">
        <f>Registro_Datos!N58</f>
        <v>0</v>
      </c>
      <c r="N46" s="85">
        <f>Registro_Datos!O58</f>
        <v>0</v>
      </c>
      <c r="O46" s="85">
        <f>Registro_Datos!P58</f>
        <v>0</v>
      </c>
      <c r="P46" s="85">
        <f>Registro_Datos!Q58</f>
        <v>0</v>
      </c>
      <c r="Q46" s="85">
        <f>Registro_Datos!R58</f>
        <v>0</v>
      </c>
      <c r="R46" s="85">
        <f>Registro_Datos!S58</f>
        <v>0</v>
      </c>
      <c r="S46" s="85">
        <f>Registro_Datos!T58</f>
        <v>0</v>
      </c>
      <c r="T46" s="85">
        <f>Registro_Datos!U58</f>
        <v>0</v>
      </c>
      <c r="U46" s="85">
        <f>Registro_Datos!V58</f>
        <v>0</v>
      </c>
      <c r="V46" s="85">
        <f>Registro_Datos!W58</f>
        <v>0</v>
      </c>
      <c r="W46" s="85">
        <f>Registro_Datos!X58</f>
        <v>0</v>
      </c>
      <c r="X46" s="86">
        <f>Registro_Datos!Y58</f>
        <v>0</v>
      </c>
      <c r="Y46" s="25" t="str">
        <f>IF(Registro_Datos!$U$3="Esc 1",
    IF((COUNTIFS(E46:W46,1, $E$6:$W$6,"Prioridad 1") + COUNTIFS(E46:W46,1, $E$6:$W$6, "Prioridad 2")/2 + COUNTIFS(E46:W46,1,$E$6:$W$6, "Prioridad 3")/3)&gt;=1,
        "Predio Rechazado",
        "Predio Aprobado"),
    IF(Registro_Datos!$U$3="Esc 2",
        IF((COUNTIFS(E46:W46,1, $E$6:$W$6,"Prioridad 1") + COUNTIFS(E46:W46,1, $E$6:$W$6, "Prioridad 2")/3 + COUNTIFS(E46:W46,1,$E$6:$W$6, "Prioridad 3")/4)&gt;=1,
            "Predio Rechazado",
            "Predio Aprobado")))</f>
        <v>Predio Aprobado</v>
      </c>
    </row>
    <row r="47" spans="1:25" s="5" customFormat="1" ht="18" x14ac:dyDescent="0.25">
      <c r="A47" s="74" t="str">
        <f>Registro_Datos!B59</f>
        <v>40</v>
      </c>
      <c r="B47" s="30">
        <f>Registro_Datos!C59</f>
        <v>0</v>
      </c>
      <c r="C47" s="58" t="str">
        <f>IF(Registro_Datos!D28&lt;&gt;"",Registro_Datos!D28," ")</f>
        <v xml:space="preserve"> </v>
      </c>
      <c r="D47" s="57" t="str">
        <f>IF(Registro_Datos!E28&lt;&gt;"",Registro_Datos!E28,"")</f>
        <v/>
      </c>
      <c r="E47" s="85">
        <f>Registro_Datos!F59</f>
        <v>0</v>
      </c>
      <c r="F47" s="85">
        <f>Registro_Datos!G59</f>
        <v>0</v>
      </c>
      <c r="G47" s="85">
        <f>Registro_Datos!H59</f>
        <v>0</v>
      </c>
      <c r="H47" s="85">
        <f>Registro_Datos!I59</f>
        <v>0</v>
      </c>
      <c r="I47" s="85">
        <f>Registro_Datos!J59</f>
        <v>0</v>
      </c>
      <c r="J47" s="85">
        <f>Registro_Datos!K59</f>
        <v>0</v>
      </c>
      <c r="K47" s="85">
        <f>Registro_Datos!L59</f>
        <v>0</v>
      </c>
      <c r="L47" s="85">
        <f>Registro_Datos!M59</f>
        <v>0</v>
      </c>
      <c r="M47" s="85">
        <f>Registro_Datos!N59</f>
        <v>0</v>
      </c>
      <c r="N47" s="85">
        <f>Registro_Datos!O59</f>
        <v>0</v>
      </c>
      <c r="O47" s="85">
        <f>Registro_Datos!P59</f>
        <v>0</v>
      </c>
      <c r="P47" s="85">
        <f>Registro_Datos!Q59</f>
        <v>0</v>
      </c>
      <c r="Q47" s="85">
        <f>Registro_Datos!R59</f>
        <v>0</v>
      </c>
      <c r="R47" s="85">
        <f>Registro_Datos!S59</f>
        <v>0</v>
      </c>
      <c r="S47" s="85">
        <f>Registro_Datos!T59</f>
        <v>0</v>
      </c>
      <c r="T47" s="85">
        <f>Registro_Datos!U59</f>
        <v>0</v>
      </c>
      <c r="U47" s="85">
        <f>Registro_Datos!V59</f>
        <v>0</v>
      </c>
      <c r="V47" s="85">
        <f>Registro_Datos!W59</f>
        <v>0</v>
      </c>
      <c r="W47" s="85">
        <f>Registro_Datos!X59</f>
        <v>0</v>
      </c>
      <c r="X47" s="86">
        <f>Registro_Datos!Y59</f>
        <v>0</v>
      </c>
      <c r="Y47" s="25" t="str">
        <f>IF(Registro_Datos!$U$3="Esc 1",
    IF((COUNTIFS(E47:W47,1, $E$6:$W$6,"Prioridad 1") + COUNTIFS(E47:W47,1, $E$6:$W$6, "Prioridad 2")/2 + COUNTIFS(E47:W47,1,$E$6:$W$6, "Prioridad 3")/3)&gt;=1,
        "Predio Rechazado",
        "Predio Aprobado"),
    IF(Registro_Datos!$U$3="Esc 2",
        IF((COUNTIFS(E47:W47,1, $E$6:$W$6,"Prioridad 1") + COUNTIFS(E47:W47,1, $E$6:$W$6, "Prioridad 2")/3 + COUNTIFS(E47:W47,1,$E$6:$W$6, "Prioridad 3")/4)&gt;=1,
            "Predio Rechazado",
            "Predio Aprobado")))</f>
        <v>Predio Aprobado</v>
      </c>
    </row>
    <row r="48" spans="1:25" s="5" customFormat="1" ht="18" x14ac:dyDescent="0.25">
      <c r="A48" s="74" t="str">
        <f>Registro_Datos!B60</f>
        <v>41</v>
      </c>
      <c r="B48" s="30">
        <f>Registro_Datos!C60</f>
        <v>0</v>
      </c>
      <c r="C48" s="58" t="str">
        <f>IF(Registro_Datos!D29&lt;&gt;"",Registro_Datos!D29," ")</f>
        <v xml:space="preserve"> </v>
      </c>
      <c r="D48" s="57" t="str">
        <f>IF(Registro_Datos!E29&lt;&gt;"",Registro_Datos!E29,"")</f>
        <v/>
      </c>
      <c r="E48" s="85">
        <f>Registro_Datos!F60</f>
        <v>0</v>
      </c>
      <c r="F48" s="85">
        <f>Registro_Datos!G60</f>
        <v>0</v>
      </c>
      <c r="G48" s="85">
        <f>Registro_Datos!H60</f>
        <v>0</v>
      </c>
      <c r="H48" s="85">
        <f>Registro_Datos!I60</f>
        <v>0</v>
      </c>
      <c r="I48" s="85">
        <f>Registro_Datos!J60</f>
        <v>0</v>
      </c>
      <c r="J48" s="85">
        <f>Registro_Datos!K60</f>
        <v>0</v>
      </c>
      <c r="K48" s="85">
        <f>Registro_Datos!L60</f>
        <v>0</v>
      </c>
      <c r="L48" s="85">
        <f>Registro_Datos!M60</f>
        <v>0</v>
      </c>
      <c r="M48" s="85">
        <f>Registro_Datos!N60</f>
        <v>0</v>
      </c>
      <c r="N48" s="85">
        <f>Registro_Datos!O60</f>
        <v>0</v>
      </c>
      <c r="O48" s="85">
        <f>Registro_Datos!P60</f>
        <v>0</v>
      </c>
      <c r="P48" s="85">
        <f>Registro_Datos!Q60</f>
        <v>0</v>
      </c>
      <c r="Q48" s="85">
        <f>Registro_Datos!R60</f>
        <v>0</v>
      </c>
      <c r="R48" s="85">
        <f>Registro_Datos!S60</f>
        <v>0</v>
      </c>
      <c r="S48" s="85">
        <f>Registro_Datos!T60</f>
        <v>0</v>
      </c>
      <c r="T48" s="85">
        <f>Registro_Datos!U60</f>
        <v>0</v>
      </c>
      <c r="U48" s="85">
        <f>Registro_Datos!V60</f>
        <v>0</v>
      </c>
      <c r="V48" s="85">
        <f>Registro_Datos!W60</f>
        <v>0</v>
      </c>
      <c r="W48" s="85">
        <f>Registro_Datos!X60</f>
        <v>0</v>
      </c>
      <c r="X48" s="86">
        <f>Registro_Datos!Y60</f>
        <v>0</v>
      </c>
      <c r="Y48" s="25" t="str">
        <f>IF(Registro_Datos!$U$3="Esc 1",
    IF((COUNTIFS(E48:W48,1, $E$6:$W$6,"Prioridad 1") + COUNTIFS(E48:W48,1, $E$6:$W$6, "Prioridad 2")/2 + COUNTIFS(E48:W48,1,$E$6:$W$6, "Prioridad 3")/3)&gt;=1,
        "Predio Rechazado",
        "Predio Aprobado"),
    IF(Registro_Datos!$U$3="Esc 2",
        IF((COUNTIFS(E48:W48,1, $E$6:$W$6,"Prioridad 1") + COUNTIFS(E48:W48,1, $E$6:$W$6, "Prioridad 2")/3 + COUNTIFS(E48:W48,1,$E$6:$W$6, "Prioridad 3")/4)&gt;=1,
            "Predio Rechazado",
            "Predio Aprobado")))</f>
        <v>Predio Aprobado</v>
      </c>
    </row>
    <row r="49" spans="1:25" s="5" customFormat="1" ht="18" x14ac:dyDescent="0.25">
      <c r="A49" s="74" t="str">
        <f>Registro_Datos!B61</f>
        <v>42</v>
      </c>
      <c r="B49" s="30">
        <f>Registro_Datos!C61</f>
        <v>0</v>
      </c>
      <c r="C49" s="58" t="str">
        <f>IF(Registro_Datos!D30&lt;&gt;"",Registro_Datos!D30," ")</f>
        <v xml:space="preserve"> </v>
      </c>
      <c r="D49" s="57" t="str">
        <f>IF(Registro_Datos!E30&lt;&gt;"",Registro_Datos!E30,"")</f>
        <v/>
      </c>
      <c r="E49" s="85">
        <f>Registro_Datos!F61</f>
        <v>0</v>
      </c>
      <c r="F49" s="85">
        <f>Registro_Datos!G61</f>
        <v>0</v>
      </c>
      <c r="G49" s="85">
        <f>Registro_Datos!H61</f>
        <v>0</v>
      </c>
      <c r="H49" s="85">
        <f>Registro_Datos!I61</f>
        <v>0</v>
      </c>
      <c r="I49" s="85">
        <f>Registro_Datos!J61</f>
        <v>0</v>
      </c>
      <c r="J49" s="85">
        <f>Registro_Datos!K61</f>
        <v>0</v>
      </c>
      <c r="K49" s="85">
        <f>Registro_Datos!L61</f>
        <v>0</v>
      </c>
      <c r="L49" s="85">
        <f>Registro_Datos!M61</f>
        <v>0</v>
      </c>
      <c r="M49" s="85">
        <f>Registro_Datos!N61</f>
        <v>0</v>
      </c>
      <c r="N49" s="85">
        <f>Registro_Datos!O61</f>
        <v>0</v>
      </c>
      <c r="O49" s="85">
        <f>Registro_Datos!P61</f>
        <v>0</v>
      </c>
      <c r="P49" s="85">
        <f>Registro_Datos!Q61</f>
        <v>0</v>
      </c>
      <c r="Q49" s="85">
        <f>Registro_Datos!R61</f>
        <v>0</v>
      </c>
      <c r="R49" s="85">
        <f>Registro_Datos!S61</f>
        <v>0</v>
      </c>
      <c r="S49" s="85">
        <f>Registro_Datos!T61</f>
        <v>0</v>
      </c>
      <c r="T49" s="85">
        <f>Registro_Datos!U61</f>
        <v>0</v>
      </c>
      <c r="U49" s="85">
        <f>Registro_Datos!V61</f>
        <v>0</v>
      </c>
      <c r="V49" s="85">
        <f>Registro_Datos!W61</f>
        <v>0</v>
      </c>
      <c r="W49" s="85">
        <f>Registro_Datos!X61</f>
        <v>0</v>
      </c>
      <c r="X49" s="86">
        <f>Registro_Datos!Y61</f>
        <v>0</v>
      </c>
      <c r="Y49" s="25" t="str">
        <f>IF(Registro_Datos!$U$3="Esc 1",
    IF((COUNTIFS(E49:W49,1, $E$6:$W$6,"Prioridad 1") + COUNTIFS(E49:W49,1, $E$6:$W$6, "Prioridad 2")/2 + COUNTIFS(E49:W49,1,$E$6:$W$6, "Prioridad 3")/3)&gt;=1,
        "Predio Rechazado",
        "Predio Aprobado"),
    IF(Registro_Datos!$U$3="Esc 2",
        IF((COUNTIFS(E49:W49,1, $E$6:$W$6,"Prioridad 1") + COUNTIFS(E49:W49,1, $E$6:$W$6, "Prioridad 2")/3 + COUNTIFS(E49:W49,1,$E$6:$W$6, "Prioridad 3")/4)&gt;=1,
            "Predio Rechazado",
            "Predio Aprobado")))</f>
        <v>Predio Aprobado</v>
      </c>
    </row>
    <row r="50" spans="1:25" s="5" customFormat="1" ht="18" x14ac:dyDescent="0.25">
      <c r="A50" s="74" t="str">
        <f>Registro_Datos!B62</f>
        <v>43</v>
      </c>
      <c r="B50" s="30">
        <f>Registro_Datos!C62</f>
        <v>0</v>
      </c>
      <c r="C50" s="58" t="str">
        <f>IF(Registro_Datos!D31&lt;&gt;"",Registro_Datos!D31," ")</f>
        <v xml:space="preserve"> </v>
      </c>
      <c r="D50" s="57" t="str">
        <f>IF(Registro_Datos!E31&lt;&gt;"",Registro_Datos!E31,"")</f>
        <v/>
      </c>
      <c r="E50" s="85">
        <f>Registro_Datos!F62</f>
        <v>0</v>
      </c>
      <c r="F50" s="85">
        <f>Registro_Datos!G62</f>
        <v>0</v>
      </c>
      <c r="G50" s="85">
        <f>Registro_Datos!H62</f>
        <v>0</v>
      </c>
      <c r="H50" s="85">
        <f>Registro_Datos!I62</f>
        <v>0</v>
      </c>
      <c r="I50" s="85">
        <f>Registro_Datos!J62</f>
        <v>0</v>
      </c>
      <c r="J50" s="85">
        <f>Registro_Datos!K62</f>
        <v>0</v>
      </c>
      <c r="K50" s="85">
        <f>Registro_Datos!L62</f>
        <v>0</v>
      </c>
      <c r="L50" s="85">
        <f>Registro_Datos!M62</f>
        <v>0</v>
      </c>
      <c r="M50" s="85">
        <f>Registro_Datos!N62</f>
        <v>0</v>
      </c>
      <c r="N50" s="85">
        <f>Registro_Datos!O62</f>
        <v>0</v>
      </c>
      <c r="O50" s="85">
        <f>Registro_Datos!P62</f>
        <v>0</v>
      </c>
      <c r="P50" s="85">
        <f>Registro_Datos!Q62</f>
        <v>0</v>
      </c>
      <c r="Q50" s="85">
        <f>Registro_Datos!R62</f>
        <v>0</v>
      </c>
      <c r="R50" s="85">
        <f>Registro_Datos!S62</f>
        <v>0</v>
      </c>
      <c r="S50" s="85">
        <f>Registro_Datos!T62</f>
        <v>0</v>
      </c>
      <c r="T50" s="85">
        <f>Registro_Datos!U62</f>
        <v>0</v>
      </c>
      <c r="U50" s="85">
        <f>Registro_Datos!V62</f>
        <v>0</v>
      </c>
      <c r="V50" s="85">
        <f>Registro_Datos!W62</f>
        <v>0</v>
      </c>
      <c r="W50" s="85">
        <f>Registro_Datos!X62</f>
        <v>0</v>
      </c>
      <c r="X50" s="86">
        <f>Registro_Datos!Y62</f>
        <v>0</v>
      </c>
      <c r="Y50" s="25" t="str">
        <f>IF(Registro_Datos!$U$3="Esc 1",
    IF((COUNTIFS(E50:W50,1, $E$6:$W$6,"Prioridad 1") + COUNTIFS(E50:W50,1, $E$6:$W$6, "Prioridad 2")/2 + COUNTIFS(E50:W50,1,$E$6:$W$6, "Prioridad 3")/3)&gt;=1,
        "Predio Rechazado",
        "Predio Aprobado"),
    IF(Registro_Datos!$U$3="Esc 2",
        IF((COUNTIFS(E50:W50,1, $E$6:$W$6,"Prioridad 1") + COUNTIFS(E50:W50,1, $E$6:$W$6, "Prioridad 2")/3 + COUNTIFS(E50:W50,1,$E$6:$W$6, "Prioridad 3")/4)&gt;=1,
            "Predio Rechazado",
            "Predio Aprobado")))</f>
        <v>Predio Aprobado</v>
      </c>
    </row>
    <row r="51" spans="1:25" s="5" customFormat="1" ht="18" x14ac:dyDescent="0.25">
      <c r="A51" s="74" t="str">
        <f>Registro_Datos!B63</f>
        <v>44</v>
      </c>
      <c r="B51" s="30">
        <f>Registro_Datos!C63</f>
        <v>0</v>
      </c>
      <c r="C51" s="58" t="str">
        <f>IF(Registro_Datos!D32&lt;&gt;"",Registro_Datos!D32," ")</f>
        <v xml:space="preserve"> </v>
      </c>
      <c r="D51" s="57" t="str">
        <f>IF(Registro_Datos!E32&lt;&gt;"",Registro_Datos!E32,"")</f>
        <v/>
      </c>
      <c r="E51" s="85">
        <f>Registro_Datos!F63</f>
        <v>0</v>
      </c>
      <c r="F51" s="85">
        <f>Registro_Datos!G63</f>
        <v>0</v>
      </c>
      <c r="G51" s="85">
        <f>Registro_Datos!H63</f>
        <v>0</v>
      </c>
      <c r="H51" s="85">
        <f>Registro_Datos!I63</f>
        <v>0</v>
      </c>
      <c r="I51" s="85">
        <f>Registro_Datos!J63</f>
        <v>0</v>
      </c>
      <c r="J51" s="85">
        <f>Registro_Datos!K63</f>
        <v>0</v>
      </c>
      <c r="K51" s="85">
        <f>Registro_Datos!L63</f>
        <v>0</v>
      </c>
      <c r="L51" s="85">
        <f>Registro_Datos!M63</f>
        <v>0</v>
      </c>
      <c r="M51" s="85">
        <f>Registro_Datos!N63</f>
        <v>0</v>
      </c>
      <c r="N51" s="85">
        <f>Registro_Datos!O63</f>
        <v>0</v>
      </c>
      <c r="O51" s="85">
        <f>Registro_Datos!P63</f>
        <v>0</v>
      </c>
      <c r="P51" s="85">
        <f>Registro_Datos!Q63</f>
        <v>0</v>
      </c>
      <c r="Q51" s="85">
        <f>Registro_Datos!R63</f>
        <v>0</v>
      </c>
      <c r="R51" s="85">
        <f>Registro_Datos!S63</f>
        <v>0</v>
      </c>
      <c r="S51" s="85">
        <f>Registro_Datos!T63</f>
        <v>0</v>
      </c>
      <c r="T51" s="85">
        <f>Registro_Datos!U63</f>
        <v>0</v>
      </c>
      <c r="U51" s="85">
        <f>Registro_Datos!V63</f>
        <v>0</v>
      </c>
      <c r="V51" s="85">
        <f>Registro_Datos!W63</f>
        <v>0</v>
      </c>
      <c r="W51" s="85">
        <f>Registro_Datos!X63</f>
        <v>0</v>
      </c>
      <c r="X51" s="86">
        <f>Registro_Datos!Y63</f>
        <v>0</v>
      </c>
      <c r="Y51" s="25" t="str">
        <f>IF(Registro_Datos!$U$3="Esc 1",
    IF((COUNTIFS(E51:W51,1, $E$6:$W$6,"Prioridad 1") + COUNTIFS(E51:W51,1, $E$6:$W$6, "Prioridad 2")/2 + COUNTIFS(E51:W51,1,$E$6:$W$6, "Prioridad 3")/3)&gt;=1,
        "Predio Rechazado",
        "Predio Aprobado"),
    IF(Registro_Datos!$U$3="Esc 2",
        IF((COUNTIFS(E51:W51,1, $E$6:$W$6,"Prioridad 1") + COUNTIFS(E51:W51,1, $E$6:$W$6, "Prioridad 2")/3 + COUNTIFS(E51:W51,1,$E$6:$W$6, "Prioridad 3")/4)&gt;=1,
            "Predio Rechazado",
            "Predio Aprobado")))</f>
        <v>Predio Aprobado</v>
      </c>
    </row>
    <row r="52" spans="1:25" s="5" customFormat="1" ht="18" x14ac:dyDescent="0.25">
      <c r="A52" s="74" t="str">
        <f>Registro_Datos!B64</f>
        <v>45</v>
      </c>
      <c r="B52" s="30">
        <f>Registro_Datos!C64</f>
        <v>0</v>
      </c>
      <c r="C52" s="58" t="str">
        <f>IF(Registro_Datos!D33&lt;&gt;"",Registro_Datos!D33," ")</f>
        <v xml:space="preserve"> </v>
      </c>
      <c r="D52" s="57" t="str">
        <f>IF(Registro_Datos!E33&lt;&gt;"",Registro_Datos!E33,"")</f>
        <v/>
      </c>
      <c r="E52" s="85">
        <f>Registro_Datos!F64</f>
        <v>0</v>
      </c>
      <c r="F52" s="85">
        <f>Registro_Datos!G64</f>
        <v>0</v>
      </c>
      <c r="G52" s="85">
        <f>Registro_Datos!H64</f>
        <v>0</v>
      </c>
      <c r="H52" s="85">
        <f>Registro_Datos!I64</f>
        <v>0</v>
      </c>
      <c r="I52" s="85">
        <f>Registro_Datos!J64</f>
        <v>0</v>
      </c>
      <c r="J52" s="85">
        <f>Registro_Datos!K64</f>
        <v>0</v>
      </c>
      <c r="K52" s="85">
        <f>Registro_Datos!L64</f>
        <v>0</v>
      </c>
      <c r="L52" s="85">
        <f>Registro_Datos!M64</f>
        <v>0</v>
      </c>
      <c r="M52" s="85">
        <f>Registro_Datos!N64</f>
        <v>0</v>
      </c>
      <c r="N52" s="85">
        <f>Registro_Datos!O64</f>
        <v>0</v>
      </c>
      <c r="O52" s="85">
        <f>Registro_Datos!P64</f>
        <v>0</v>
      </c>
      <c r="P52" s="85">
        <f>Registro_Datos!Q64</f>
        <v>0</v>
      </c>
      <c r="Q52" s="85">
        <f>Registro_Datos!R64</f>
        <v>0</v>
      </c>
      <c r="R52" s="85">
        <f>Registro_Datos!S64</f>
        <v>0</v>
      </c>
      <c r="S52" s="85">
        <f>Registro_Datos!T64</f>
        <v>0</v>
      </c>
      <c r="T52" s="85">
        <f>Registro_Datos!U64</f>
        <v>0</v>
      </c>
      <c r="U52" s="85">
        <f>Registro_Datos!V64</f>
        <v>0</v>
      </c>
      <c r="V52" s="85">
        <f>Registro_Datos!W64</f>
        <v>0</v>
      </c>
      <c r="W52" s="85">
        <f>Registro_Datos!X64</f>
        <v>0</v>
      </c>
      <c r="X52" s="86">
        <f>Registro_Datos!Y64</f>
        <v>0</v>
      </c>
      <c r="Y52" s="25" t="str">
        <f>IF(Registro_Datos!$U$3="Esc 1",
    IF((COUNTIFS(E52:W52,1, $E$6:$W$6,"Prioridad 1") + COUNTIFS(E52:W52,1, $E$6:$W$6, "Prioridad 2")/2 + COUNTIFS(E52:W52,1,$E$6:$W$6, "Prioridad 3")/3)&gt;=1,
        "Predio Rechazado",
        "Predio Aprobado"),
    IF(Registro_Datos!$U$3="Esc 2",
        IF((COUNTIFS(E52:W52,1, $E$6:$W$6,"Prioridad 1") + COUNTIFS(E52:W52,1, $E$6:$W$6, "Prioridad 2")/3 + COUNTIFS(E52:W52,1,$E$6:$W$6, "Prioridad 3")/4)&gt;=1,
            "Predio Rechazado",
            "Predio Aprobado")))</f>
        <v>Predio Aprobado</v>
      </c>
    </row>
    <row r="53" spans="1:25" s="5" customFormat="1" ht="18" x14ac:dyDescent="0.25">
      <c r="A53" s="74" t="str">
        <f>Registro_Datos!B65</f>
        <v>46</v>
      </c>
      <c r="B53" s="30">
        <f>Registro_Datos!C65</f>
        <v>0</v>
      </c>
      <c r="C53" s="58" t="str">
        <f>IF(Registro_Datos!D34&lt;&gt;"",Registro_Datos!D34," ")</f>
        <v xml:space="preserve"> </v>
      </c>
      <c r="D53" s="57" t="str">
        <f>IF(Registro_Datos!E34&lt;&gt;"",Registro_Datos!E34,"")</f>
        <v/>
      </c>
      <c r="E53" s="85">
        <f>Registro_Datos!F65</f>
        <v>0</v>
      </c>
      <c r="F53" s="85">
        <f>Registro_Datos!G65</f>
        <v>0</v>
      </c>
      <c r="G53" s="85">
        <f>Registro_Datos!H65</f>
        <v>0</v>
      </c>
      <c r="H53" s="85">
        <f>Registro_Datos!I65</f>
        <v>0</v>
      </c>
      <c r="I53" s="85">
        <f>Registro_Datos!J65</f>
        <v>0</v>
      </c>
      <c r="J53" s="85">
        <f>Registro_Datos!K65</f>
        <v>0</v>
      </c>
      <c r="K53" s="85">
        <f>Registro_Datos!L65</f>
        <v>0</v>
      </c>
      <c r="L53" s="85">
        <f>Registro_Datos!M65</f>
        <v>0</v>
      </c>
      <c r="M53" s="85">
        <f>Registro_Datos!N65</f>
        <v>0</v>
      </c>
      <c r="N53" s="85">
        <f>Registro_Datos!O65</f>
        <v>0</v>
      </c>
      <c r="O53" s="85">
        <f>Registro_Datos!P65</f>
        <v>0</v>
      </c>
      <c r="P53" s="85">
        <f>Registro_Datos!Q65</f>
        <v>0</v>
      </c>
      <c r="Q53" s="85">
        <f>Registro_Datos!R65</f>
        <v>0</v>
      </c>
      <c r="R53" s="85">
        <f>Registro_Datos!S65</f>
        <v>0</v>
      </c>
      <c r="S53" s="85">
        <f>Registro_Datos!T65</f>
        <v>0</v>
      </c>
      <c r="T53" s="85">
        <f>Registro_Datos!U65</f>
        <v>0</v>
      </c>
      <c r="U53" s="85">
        <f>Registro_Datos!V65</f>
        <v>0</v>
      </c>
      <c r="V53" s="85">
        <f>Registro_Datos!W65</f>
        <v>0</v>
      </c>
      <c r="W53" s="85">
        <f>Registro_Datos!X65</f>
        <v>0</v>
      </c>
      <c r="X53" s="86">
        <f>Registro_Datos!Y65</f>
        <v>0</v>
      </c>
      <c r="Y53" s="25" t="str">
        <f>IF(Registro_Datos!$U$3="Esc 1",
    IF((COUNTIFS(E53:W53,1, $E$6:$W$6,"Prioridad 1") + COUNTIFS(E53:W53,1, $E$6:$W$6, "Prioridad 2")/2 + COUNTIFS(E53:W53,1,$E$6:$W$6, "Prioridad 3")/3)&gt;=1,
        "Predio Rechazado",
        "Predio Aprobado"),
    IF(Registro_Datos!$U$3="Esc 2",
        IF((COUNTIFS(E53:W53,1, $E$6:$W$6,"Prioridad 1") + COUNTIFS(E53:W53,1, $E$6:$W$6, "Prioridad 2")/3 + COUNTIFS(E53:W53,1,$E$6:$W$6, "Prioridad 3")/4)&gt;=1,
            "Predio Rechazado",
            "Predio Aprobado")))</f>
        <v>Predio Aprobado</v>
      </c>
    </row>
    <row r="54" spans="1:25" s="5" customFormat="1" ht="18" x14ac:dyDescent="0.25">
      <c r="A54" s="74" t="str">
        <f>Registro_Datos!B66</f>
        <v>47</v>
      </c>
      <c r="B54" s="30">
        <f>Registro_Datos!C66</f>
        <v>0</v>
      </c>
      <c r="C54" s="58" t="str">
        <f>IF(Registro_Datos!D35&lt;&gt;"",Registro_Datos!D35," ")</f>
        <v xml:space="preserve"> </v>
      </c>
      <c r="D54" s="57" t="str">
        <f>IF(Registro_Datos!E35&lt;&gt;"",Registro_Datos!E35,"")</f>
        <v/>
      </c>
      <c r="E54" s="85">
        <f>Registro_Datos!F66</f>
        <v>0</v>
      </c>
      <c r="F54" s="85">
        <f>Registro_Datos!G66</f>
        <v>0</v>
      </c>
      <c r="G54" s="85">
        <f>Registro_Datos!H66</f>
        <v>0</v>
      </c>
      <c r="H54" s="85">
        <f>Registro_Datos!I66</f>
        <v>0</v>
      </c>
      <c r="I54" s="85">
        <f>Registro_Datos!J66</f>
        <v>0</v>
      </c>
      <c r="J54" s="85">
        <f>Registro_Datos!K66</f>
        <v>0</v>
      </c>
      <c r="K54" s="85">
        <f>Registro_Datos!L66</f>
        <v>0</v>
      </c>
      <c r="L54" s="85">
        <f>Registro_Datos!M66</f>
        <v>0</v>
      </c>
      <c r="M54" s="85">
        <f>Registro_Datos!N66</f>
        <v>0</v>
      </c>
      <c r="N54" s="85">
        <f>Registro_Datos!O66</f>
        <v>0</v>
      </c>
      <c r="O54" s="85">
        <f>Registro_Datos!P66</f>
        <v>0</v>
      </c>
      <c r="P54" s="85">
        <f>Registro_Datos!Q66</f>
        <v>0</v>
      </c>
      <c r="Q54" s="85">
        <f>Registro_Datos!R66</f>
        <v>0</v>
      </c>
      <c r="R54" s="85">
        <f>Registro_Datos!S66</f>
        <v>0</v>
      </c>
      <c r="S54" s="85">
        <f>Registro_Datos!T66</f>
        <v>0</v>
      </c>
      <c r="T54" s="85">
        <f>Registro_Datos!U66</f>
        <v>0</v>
      </c>
      <c r="U54" s="85">
        <f>Registro_Datos!V66</f>
        <v>0</v>
      </c>
      <c r="V54" s="85">
        <f>Registro_Datos!W66</f>
        <v>0</v>
      </c>
      <c r="W54" s="85">
        <f>Registro_Datos!X66</f>
        <v>0</v>
      </c>
      <c r="X54" s="86">
        <f>Registro_Datos!Y66</f>
        <v>0</v>
      </c>
      <c r="Y54" s="25" t="str">
        <f>IF(Registro_Datos!$U$3="Esc 1",
    IF((COUNTIFS(E54:W54,1, $E$6:$W$6,"Prioridad 1") + COUNTIFS(E54:W54,1, $E$6:$W$6, "Prioridad 2")/2 + COUNTIFS(E54:W54,1,$E$6:$W$6, "Prioridad 3")/3)&gt;=1,
        "Predio Rechazado",
        "Predio Aprobado"),
    IF(Registro_Datos!$U$3="Esc 2",
        IF((COUNTIFS(E54:W54,1, $E$6:$W$6,"Prioridad 1") + COUNTIFS(E54:W54,1, $E$6:$W$6, "Prioridad 2")/3 + COUNTIFS(E54:W54,1,$E$6:$W$6, "Prioridad 3")/4)&gt;=1,
            "Predio Rechazado",
            "Predio Aprobado")))</f>
        <v>Predio Aprobado</v>
      </c>
    </row>
    <row r="55" spans="1:25" s="5" customFormat="1" ht="18" x14ac:dyDescent="0.25">
      <c r="A55" s="74" t="str">
        <f>Registro_Datos!B67</f>
        <v>48</v>
      </c>
      <c r="B55" s="30">
        <f>Registro_Datos!C67</f>
        <v>0</v>
      </c>
      <c r="C55" s="58" t="str">
        <f>IF(Registro_Datos!D36&lt;&gt;"",Registro_Datos!D36," ")</f>
        <v xml:space="preserve"> </v>
      </c>
      <c r="D55" s="57" t="str">
        <f>IF(Registro_Datos!E36&lt;&gt;"",Registro_Datos!E36,"")</f>
        <v/>
      </c>
      <c r="E55" s="85">
        <f>Registro_Datos!F67</f>
        <v>0</v>
      </c>
      <c r="F55" s="85">
        <f>Registro_Datos!G67</f>
        <v>0</v>
      </c>
      <c r="G55" s="85">
        <f>Registro_Datos!H67</f>
        <v>0</v>
      </c>
      <c r="H55" s="85">
        <f>Registro_Datos!I67</f>
        <v>0</v>
      </c>
      <c r="I55" s="85">
        <f>Registro_Datos!J67</f>
        <v>0</v>
      </c>
      <c r="J55" s="85">
        <f>Registro_Datos!K67</f>
        <v>0</v>
      </c>
      <c r="K55" s="85">
        <f>Registro_Datos!L67</f>
        <v>0</v>
      </c>
      <c r="L55" s="85">
        <f>Registro_Datos!M67</f>
        <v>0</v>
      </c>
      <c r="M55" s="85">
        <f>Registro_Datos!N67</f>
        <v>0</v>
      </c>
      <c r="N55" s="85">
        <f>Registro_Datos!O67</f>
        <v>0</v>
      </c>
      <c r="O55" s="85">
        <f>Registro_Datos!P67</f>
        <v>0</v>
      </c>
      <c r="P55" s="85">
        <f>Registro_Datos!Q67</f>
        <v>0</v>
      </c>
      <c r="Q55" s="85">
        <f>Registro_Datos!R67</f>
        <v>0</v>
      </c>
      <c r="R55" s="85">
        <f>Registro_Datos!S67</f>
        <v>0</v>
      </c>
      <c r="S55" s="85">
        <f>Registro_Datos!T67</f>
        <v>0</v>
      </c>
      <c r="T55" s="85">
        <f>Registro_Datos!U67</f>
        <v>0</v>
      </c>
      <c r="U55" s="85">
        <f>Registro_Datos!V67</f>
        <v>0</v>
      </c>
      <c r="V55" s="85">
        <f>Registro_Datos!W67</f>
        <v>0</v>
      </c>
      <c r="W55" s="85">
        <f>Registro_Datos!X67</f>
        <v>0</v>
      </c>
      <c r="X55" s="86">
        <f>Registro_Datos!Y67</f>
        <v>0</v>
      </c>
      <c r="Y55" s="25" t="str">
        <f>IF(Registro_Datos!$U$3="Esc 1",
    IF((COUNTIFS(E55:W55,1, $E$6:$W$6,"Prioridad 1") + COUNTIFS(E55:W55,1, $E$6:$W$6, "Prioridad 2")/2 + COUNTIFS(E55:W55,1,$E$6:$W$6, "Prioridad 3")/3)&gt;=1,
        "Predio Rechazado",
        "Predio Aprobado"),
    IF(Registro_Datos!$U$3="Esc 2",
        IF((COUNTIFS(E55:W55,1, $E$6:$W$6,"Prioridad 1") + COUNTIFS(E55:W55,1, $E$6:$W$6, "Prioridad 2")/3 + COUNTIFS(E55:W55,1,$E$6:$W$6, "Prioridad 3")/4)&gt;=1,
            "Predio Rechazado",
            "Predio Aprobado")))</f>
        <v>Predio Aprobado</v>
      </c>
    </row>
    <row r="56" spans="1:25" s="5" customFormat="1" ht="18" x14ac:dyDescent="0.25">
      <c r="A56" s="74" t="str">
        <f>Registro_Datos!B68</f>
        <v>49</v>
      </c>
      <c r="B56" s="30">
        <f>Registro_Datos!C68</f>
        <v>0</v>
      </c>
      <c r="C56" s="58" t="str">
        <f>IF(Registro_Datos!D37&lt;&gt;"",Registro_Datos!D37," ")</f>
        <v xml:space="preserve"> </v>
      </c>
      <c r="D56" s="57" t="str">
        <f>IF(Registro_Datos!E37&lt;&gt;"",Registro_Datos!E37,"")</f>
        <v/>
      </c>
      <c r="E56" s="85">
        <f>Registro_Datos!F68</f>
        <v>0</v>
      </c>
      <c r="F56" s="85">
        <f>Registro_Datos!G68</f>
        <v>0</v>
      </c>
      <c r="G56" s="85">
        <f>Registro_Datos!H68</f>
        <v>0</v>
      </c>
      <c r="H56" s="85">
        <f>Registro_Datos!I68</f>
        <v>0</v>
      </c>
      <c r="I56" s="85">
        <f>Registro_Datos!J68</f>
        <v>0</v>
      </c>
      <c r="J56" s="85">
        <f>Registro_Datos!K68</f>
        <v>0</v>
      </c>
      <c r="K56" s="85">
        <f>Registro_Datos!L68</f>
        <v>0</v>
      </c>
      <c r="L56" s="85">
        <f>Registro_Datos!M68</f>
        <v>0</v>
      </c>
      <c r="M56" s="85">
        <f>Registro_Datos!N68</f>
        <v>0</v>
      </c>
      <c r="N56" s="85">
        <f>Registro_Datos!O68</f>
        <v>0</v>
      </c>
      <c r="O56" s="85">
        <f>Registro_Datos!P68</f>
        <v>0</v>
      </c>
      <c r="P56" s="85">
        <f>Registro_Datos!Q68</f>
        <v>0</v>
      </c>
      <c r="Q56" s="85">
        <f>Registro_Datos!R68</f>
        <v>0</v>
      </c>
      <c r="R56" s="85">
        <f>Registro_Datos!S68</f>
        <v>0</v>
      </c>
      <c r="S56" s="85">
        <f>Registro_Datos!T68</f>
        <v>0</v>
      </c>
      <c r="T56" s="85">
        <f>Registro_Datos!U68</f>
        <v>0</v>
      </c>
      <c r="U56" s="85">
        <f>Registro_Datos!V68</f>
        <v>0</v>
      </c>
      <c r="V56" s="85">
        <f>Registro_Datos!W68</f>
        <v>0</v>
      </c>
      <c r="W56" s="85">
        <f>Registro_Datos!X68</f>
        <v>0</v>
      </c>
      <c r="X56" s="86">
        <f>Registro_Datos!Y68</f>
        <v>0</v>
      </c>
      <c r="Y56" s="25" t="str">
        <f>IF(Registro_Datos!$U$3="Esc 1",
    IF((COUNTIFS(E56:W56,1, $E$6:$W$6,"Prioridad 1") + COUNTIFS(E56:W56,1, $E$6:$W$6, "Prioridad 2")/2 + COUNTIFS(E56:W56,1,$E$6:$W$6, "Prioridad 3")/3)&gt;=1,
        "Predio Rechazado",
        "Predio Aprobado"),
    IF(Registro_Datos!$U$3="Esc 2",
        IF((COUNTIFS(E56:W56,1, $E$6:$W$6,"Prioridad 1") + COUNTIFS(E56:W56,1, $E$6:$W$6, "Prioridad 2")/3 + COUNTIFS(E56:W56,1,$E$6:$W$6, "Prioridad 3")/4)&gt;=1,
            "Predio Rechazado",
            "Predio Aprobado")))</f>
        <v>Predio Aprobado</v>
      </c>
    </row>
    <row r="57" spans="1:25" s="5" customFormat="1" ht="18" x14ac:dyDescent="0.25">
      <c r="A57" s="74" t="str">
        <f>Registro_Datos!B69</f>
        <v>50</v>
      </c>
      <c r="B57" s="30">
        <f>Registro_Datos!C69</f>
        <v>0</v>
      </c>
      <c r="C57" s="58" t="str">
        <f>IF(Registro_Datos!D38&lt;&gt;"",Registro_Datos!D38," ")</f>
        <v xml:space="preserve"> </v>
      </c>
      <c r="D57" s="57" t="str">
        <f>IF(Registro_Datos!E38&lt;&gt;"",Registro_Datos!E38,"")</f>
        <v/>
      </c>
      <c r="E57" s="85">
        <f>Registro_Datos!F69</f>
        <v>0</v>
      </c>
      <c r="F57" s="85">
        <f>Registro_Datos!G69</f>
        <v>0</v>
      </c>
      <c r="G57" s="85">
        <f>Registro_Datos!H69</f>
        <v>0</v>
      </c>
      <c r="H57" s="85">
        <f>Registro_Datos!I69</f>
        <v>0</v>
      </c>
      <c r="I57" s="85">
        <f>Registro_Datos!J69</f>
        <v>0</v>
      </c>
      <c r="J57" s="85">
        <f>Registro_Datos!K69</f>
        <v>0</v>
      </c>
      <c r="K57" s="85">
        <f>Registro_Datos!L69</f>
        <v>0</v>
      </c>
      <c r="L57" s="85">
        <f>Registro_Datos!M69</f>
        <v>0</v>
      </c>
      <c r="M57" s="85">
        <f>Registro_Datos!N69</f>
        <v>0</v>
      </c>
      <c r="N57" s="85">
        <f>Registro_Datos!O69</f>
        <v>0</v>
      </c>
      <c r="O57" s="85">
        <f>Registro_Datos!P69</f>
        <v>0</v>
      </c>
      <c r="P57" s="85">
        <f>Registro_Datos!Q69</f>
        <v>0</v>
      </c>
      <c r="Q57" s="85">
        <f>Registro_Datos!R69</f>
        <v>0</v>
      </c>
      <c r="R57" s="85">
        <f>Registro_Datos!S69</f>
        <v>0</v>
      </c>
      <c r="S57" s="85">
        <f>Registro_Datos!T69</f>
        <v>0</v>
      </c>
      <c r="T57" s="85">
        <f>Registro_Datos!U69</f>
        <v>0</v>
      </c>
      <c r="U57" s="85">
        <f>Registro_Datos!V69</f>
        <v>0</v>
      </c>
      <c r="V57" s="85">
        <f>Registro_Datos!W69</f>
        <v>0</v>
      </c>
      <c r="W57" s="85">
        <f>Registro_Datos!X69</f>
        <v>0</v>
      </c>
      <c r="X57" s="86">
        <f>Registro_Datos!Y69</f>
        <v>0</v>
      </c>
      <c r="Y57" s="25" t="str">
        <f>IF(Registro_Datos!$U$3="Esc 1",
    IF((COUNTIFS(E57:W57,1, $E$6:$W$6,"Prioridad 1") + COUNTIFS(E57:W57,1, $E$6:$W$6, "Prioridad 2")/2 + COUNTIFS(E57:W57,1,$E$6:$W$6, "Prioridad 3")/3)&gt;=1,
        "Predio Rechazado",
        "Predio Aprobado"),
    IF(Registro_Datos!$U$3="Esc 2",
        IF((COUNTIFS(E57:W57,1, $E$6:$W$6,"Prioridad 1") + COUNTIFS(E57:W57,1, $E$6:$W$6, "Prioridad 2")/3 + COUNTIFS(E57:W57,1,$E$6:$W$6, "Prioridad 3")/4)&gt;=1,
            "Predio Rechazado",
            "Predio Aprobado")))</f>
        <v>Predio Aprobado</v>
      </c>
    </row>
    <row r="58" spans="1:25" s="5" customFormat="1" ht="18" x14ac:dyDescent="0.25">
      <c r="A58" s="74" t="str">
        <f>Registro_Datos!B70</f>
        <v>51</v>
      </c>
      <c r="B58" s="30">
        <f>Registro_Datos!C70</f>
        <v>0</v>
      </c>
      <c r="C58" s="58" t="str">
        <f>IF(Registro_Datos!D39&lt;&gt;"",Registro_Datos!D39," ")</f>
        <v xml:space="preserve"> </v>
      </c>
      <c r="D58" s="57" t="str">
        <f>IF(Registro_Datos!E39&lt;&gt;"",Registro_Datos!E39,"")</f>
        <v/>
      </c>
      <c r="E58" s="85">
        <f>Registro_Datos!F70</f>
        <v>0</v>
      </c>
      <c r="F58" s="85">
        <f>Registro_Datos!G70</f>
        <v>0</v>
      </c>
      <c r="G58" s="85">
        <f>Registro_Datos!H70</f>
        <v>0</v>
      </c>
      <c r="H58" s="85">
        <f>Registro_Datos!I70</f>
        <v>0</v>
      </c>
      <c r="I58" s="85">
        <f>Registro_Datos!J70</f>
        <v>0</v>
      </c>
      <c r="J58" s="85">
        <f>Registro_Datos!K70</f>
        <v>0</v>
      </c>
      <c r="K58" s="85">
        <f>Registro_Datos!L70</f>
        <v>0</v>
      </c>
      <c r="L58" s="85">
        <f>Registro_Datos!M70</f>
        <v>0</v>
      </c>
      <c r="M58" s="85">
        <f>Registro_Datos!N70</f>
        <v>0</v>
      </c>
      <c r="N58" s="85">
        <f>Registro_Datos!O70</f>
        <v>0</v>
      </c>
      <c r="O58" s="85">
        <f>Registro_Datos!P70</f>
        <v>0</v>
      </c>
      <c r="P58" s="85">
        <f>Registro_Datos!Q70</f>
        <v>0</v>
      </c>
      <c r="Q58" s="85">
        <f>Registro_Datos!R70</f>
        <v>0</v>
      </c>
      <c r="R58" s="85">
        <f>Registro_Datos!S70</f>
        <v>0</v>
      </c>
      <c r="S58" s="85">
        <f>Registro_Datos!T70</f>
        <v>0</v>
      </c>
      <c r="T58" s="85">
        <f>Registro_Datos!U70</f>
        <v>0</v>
      </c>
      <c r="U58" s="85">
        <f>Registro_Datos!V70</f>
        <v>0</v>
      </c>
      <c r="V58" s="85">
        <f>Registro_Datos!W70</f>
        <v>0</v>
      </c>
      <c r="W58" s="85">
        <f>Registro_Datos!X70</f>
        <v>0</v>
      </c>
      <c r="X58" s="86">
        <f>Registro_Datos!Y70</f>
        <v>0</v>
      </c>
      <c r="Y58" s="25" t="str">
        <f>IF(Registro_Datos!$U$3="Esc 1",
    IF((COUNTIFS(E58:W58,1, $E$6:$W$6,"Prioridad 1") + COUNTIFS(E58:W58,1, $E$6:$W$6, "Prioridad 2")/2 + COUNTIFS(E58:W58,1,$E$6:$W$6, "Prioridad 3")/3)&gt;=1,
        "Predio Rechazado",
        "Predio Aprobado"),
    IF(Registro_Datos!$U$3="Esc 2",
        IF((COUNTIFS(E58:W58,1, $E$6:$W$6,"Prioridad 1") + COUNTIFS(E58:W58,1, $E$6:$W$6, "Prioridad 2")/3 + COUNTIFS(E58:W58,1,$E$6:$W$6, "Prioridad 3")/4)&gt;=1,
            "Predio Rechazado",
            "Predio Aprobado")))</f>
        <v>Predio Aprobado</v>
      </c>
    </row>
    <row r="59" spans="1:25" s="5" customFormat="1" ht="18" x14ac:dyDescent="0.25">
      <c r="A59" s="74" t="str">
        <f>Registro_Datos!B71</f>
        <v>52</v>
      </c>
      <c r="B59" s="30">
        <f>Registro_Datos!C71</f>
        <v>0</v>
      </c>
      <c r="C59" s="58" t="str">
        <f>IF(Registro_Datos!D40&lt;&gt;"",Registro_Datos!D40," ")</f>
        <v xml:space="preserve"> </v>
      </c>
      <c r="D59" s="57" t="str">
        <f>IF(Registro_Datos!E40&lt;&gt;"",Registro_Datos!E40,"")</f>
        <v/>
      </c>
      <c r="E59" s="85">
        <f>Registro_Datos!F71</f>
        <v>0</v>
      </c>
      <c r="F59" s="85">
        <f>Registro_Datos!G71</f>
        <v>0</v>
      </c>
      <c r="G59" s="85">
        <f>Registro_Datos!H71</f>
        <v>0</v>
      </c>
      <c r="H59" s="85">
        <f>Registro_Datos!I71</f>
        <v>0</v>
      </c>
      <c r="I59" s="85">
        <f>Registro_Datos!J71</f>
        <v>0</v>
      </c>
      <c r="J59" s="85">
        <f>Registro_Datos!K71</f>
        <v>0</v>
      </c>
      <c r="K59" s="85">
        <f>Registro_Datos!L71</f>
        <v>0</v>
      </c>
      <c r="L59" s="85">
        <f>Registro_Datos!M71</f>
        <v>0</v>
      </c>
      <c r="M59" s="85">
        <f>Registro_Datos!N71</f>
        <v>0</v>
      </c>
      <c r="N59" s="85">
        <f>Registro_Datos!O71</f>
        <v>0</v>
      </c>
      <c r="O59" s="85">
        <f>Registro_Datos!P71</f>
        <v>0</v>
      </c>
      <c r="P59" s="85">
        <f>Registro_Datos!Q71</f>
        <v>0</v>
      </c>
      <c r="Q59" s="85">
        <f>Registro_Datos!R71</f>
        <v>0</v>
      </c>
      <c r="R59" s="85">
        <f>Registro_Datos!S71</f>
        <v>0</v>
      </c>
      <c r="S59" s="85">
        <f>Registro_Datos!T71</f>
        <v>0</v>
      </c>
      <c r="T59" s="85">
        <f>Registro_Datos!U71</f>
        <v>0</v>
      </c>
      <c r="U59" s="85">
        <f>Registro_Datos!V71</f>
        <v>0</v>
      </c>
      <c r="V59" s="85">
        <f>Registro_Datos!W71</f>
        <v>0</v>
      </c>
      <c r="W59" s="85">
        <f>Registro_Datos!X71</f>
        <v>0</v>
      </c>
      <c r="X59" s="86">
        <f>Registro_Datos!Y71</f>
        <v>0</v>
      </c>
      <c r="Y59" s="25" t="str">
        <f>IF(Registro_Datos!$U$3="Esc 1",
    IF((COUNTIFS(E59:W59,1, $E$6:$W$6,"Prioridad 1") + COUNTIFS(E59:W59,1, $E$6:$W$6, "Prioridad 2")/2 + COUNTIFS(E59:W59,1,$E$6:$W$6, "Prioridad 3")/3)&gt;=1,
        "Predio Rechazado",
        "Predio Aprobado"),
    IF(Registro_Datos!$U$3="Esc 2",
        IF((COUNTIFS(E59:W59,1, $E$6:$W$6,"Prioridad 1") + COUNTIFS(E59:W59,1, $E$6:$W$6, "Prioridad 2")/3 + COUNTIFS(E59:W59,1,$E$6:$W$6, "Prioridad 3")/4)&gt;=1,
            "Predio Rechazado",
            "Predio Aprobado")))</f>
        <v>Predio Aprobado</v>
      </c>
    </row>
    <row r="60" spans="1:25" s="5" customFormat="1" ht="18" x14ac:dyDescent="0.25">
      <c r="A60" s="74" t="str">
        <f>Registro_Datos!B72</f>
        <v>53</v>
      </c>
      <c r="B60" s="30">
        <f>Registro_Datos!C72</f>
        <v>0</v>
      </c>
      <c r="C60" s="58" t="str">
        <f>IF(Registro_Datos!D41&lt;&gt;"",Registro_Datos!D41," ")</f>
        <v xml:space="preserve"> </v>
      </c>
      <c r="D60" s="57" t="str">
        <f>IF(Registro_Datos!E41&lt;&gt;"",Registro_Datos!E41,"")</f>
        <v/>
      </c>
      <c r="E60" s="85">
        <f>Registro_Datos!F72</f>
        <v>0</v>
      </c>
      <c r="F60" s="85">
        <f>Registro_Datos!G72</f>
        <v>0</v>
      </c>
      <c r="G60" s="85">
        <f>Registro_Datos!H72</f>
        <v>0</v>
      </c>
      <c r="H60" s="85">
        <f>Registro_Datos!I72</f>
        <v>0</v>
      </c>
      <c r="I60" s="85">
        <f>Registro_Datos!J72</f>
        <v>0</v>
      </c>
      <c r="J60" s="85">
        <f>Registro_Datos!K72</f>
        <v>0</v>
      </c>
      <c r="K60" s="85">
        <f>Registro_Datos!L72</f>
        <v>0</v>
      </c>
      <c r="L60" s="85">
        <f>Registro_Datos!M72</f>
        <v>0</v>
      </c>
      <c r="M60" s="85">
        <f>Registro_Datos!N72</f>
        <v>0</v>
      </c>
      <c r="N60" s="85">
        <f>Registro_Datos!O72</f>
        <v>0</v>
      </c>
      <c r="O60" s="85">
        <f>Registro_Datos!P72</f>
        <v>0</v>
      </c>
      <c r="P60" s="85">
        <f>Registro_Datos!Q72</f>
        <v>0</v>
      </c>
      <c r="Q60" s="85">
        <f>Registro_Datos!R72</f>
        <v>0</v>
      </c>
      <c r="R60" s="85">
        <f>Registro_Datos!S72</f>
        <v>0</v>
      </c>
      <c r="S60" s="85">
        <f>Registro_Datos!T72</f>
        <v>0</v>
      </c>
      <c r="T60" s="85">
        <f>Registro_Datos!U72</f>
        <v>0</v>
      </c>
      <c r="U60" s="85">
        <f>Registro_Datos!V72</f>
        <v>0</v>
      </c>
      <c r="V60" s="85">
        <f>Registro_Datos!W72</f>
        <v>0</v>
      </c>
      <c r="W60" s="85">
        <f>Registro_Datos!X72</f>
        <v>0</v>
      </c>
      <c r="X60" s="86">
        <f>Registro_Datos!Y72</f>
        <v>0</v>
      </c>
      <c r="Y60" s="25" t="str">
        <f>IF(Registro_Datos!$U$3="Esc 1",
    IF((COUNTIFS(E60:W60,1, $E$6:$W$6,"Prioridad 1") + COUNTIFS(E60:W60,1, $E$6:$W$6, "Prioridad 2")/2 + COUNTIFS(E60:W60,1,$E$6:$W$6, "Prioridad 3")/3)&gt;=1,
        "Predio Rechazado",
        "Predio Aprobado"),
    IF(Registro_Datos!$U$3="Esc 2",
        IF((COUNTIFS(E60:W60,1, $E$6:$W$6,"Prioridad 1") + COUNTIFS(E60:W60,1, $E$6:$W$6, "Prioridad 2")/3 + COUNTIFS(E60:W60,1,$E$6:$W$6, "Prioridad 3")/4)&gt;=1,
            "Predio Rechazado",
            "Predio Aprobado")))</f>
        <v>Predio Aprobado</v>
      </c>
    </row>
    <row r="61" spans="1:25" s="5" customFormat="1" ht="18" x14ac:dyDescent="0.25">
      <c r="A61" s="74" t="str">
        <f>Registro_Datos!B73</f>
        <v>54</v>
      </c>
      <c r="B61" s="30">
        <f>Registro_Datos!C73</f>
        <v>0</v>
      </c>
      <c r="C61" s="58" t="str">
        <f>IF(Registro_Datos!D42&lt;&gt;"",Registro_Datos!D42," ")</f>
        <v xml:space="preserve"> </v>
      </c>
      <c r="D61" s="57" t="str">
        <f>IF(Registro_Datos!E42&lt;&gt;"",Registro_Datos!E42,"")</f>
        <v/>
      </c>
      <c r="E61" s="85">
        <f>Registro_Datos!F73</f>
        <v>0</v>
      </c>
      <c r="F61" s="85">
        <f>Registro_Datos!G73</f>
        <v>0</v>
      </c>
      <c r="G61" s="85">
        <f>Registro_Datos!H73</f>
        <v>0</v>
      </c>
      <c r="H61" s="85">
        <f>Registro_Datos!I73</f>
        <v>0</v>
      </c>
      <c r="I61" s="85">
        <f>Registro_Datos!J73</f>
        <v>0</v>
      </c>
      <c r="J61" s="85">
        <f>Registro_Datos!K73</f>
        <v>0</v>
      </c>
      <c r="K61" s="85">
        <f>Registro_Datos!L73</f>
        <v>0</v>
      </c>
      <c r="L61" s="85">
        <f>Registro_Datos!M73</f>
        <v>0</v>
      </c>
      <c r="M61" s="85">
        <f>Registro_Datos!N73</f>
        <v>0</v>
      </c>
      <c r="N61" s="85">
        <f>Registro_Datos!O73</f>
        <v>0</v>
      </c>
      <c r="O61" s="85">
        <f>Registro_Datos!P73</f>
        <v>0</v>
      </c>
      <c r="P61" s="85">
        <f>Registro_Datos!Q73</f>
        <v>0</v>
      </c>
      <c r="Q61" s="85">
        <f>Registro_Datos!R73</f>
        <v>0</v>
      </c>
      <c r="R61" s="85">
        <f>Registro_Datos!S73</f>
        <v>0</v>
      </c>
      <c r="S61" s="85">
        <f>Registro_Datos!T73</f>
        <v>0</v>
      </c>
      <c r="T61" s="85">
        <f>Registro_Datos!U73</f>
        <v>0</v>
      </c>
      <c r="U61" s="85">
        <f>Registro_Datos!V73</f>
        <v>0</v>
      </c>
      <c r="V61" s="85">
        <f>Registro_Datos!W73</f>
        <v>0</v>
      </c>
      <c r="W61" s="85">
        <f>Registro_Datos!X73</f>
        <v>0</v>
      </c>
      <c r="X61" s="86">
        <f>Registro_Datos!Y73</f>
        <v>0</v>
      </c>
      <c r="Y61" s="25" t="str">
        <f>IF(Registro_Datos!$U$3="Esc 1",
    IF((COUNTIFS(E61:W61,1, $E$6:$W$6,"Prioridad 1") + COUNTIFS(E61:W61,1, $E$6:$W$6, "Prioridad 2")/2 + COUNTIFS(E61:W61,1,$E$6:$W$6, "Prioridad 3")/3)&gt;=1,
        "Predio Rechazado",
        "Predio Aprobado"),
    IF(Registro_Datos!$U$3="Esc 2",
        IF((COUNTIFS(E61:W61,1, $E$6:$W$6,"Prioridad 1") + COUNTIFS(E61:W61,1, $E$6:$W$6, "Prioridad 2")/3 + COUNTIFS(E61:W61,1,$E$6:$W$6, "Prioridad 3")/4)&gt;=1,
            "Predio Rechazado",
            "Predio Aprobado")))</f>
        <v>Predio Aprobado</v>
      </c>
    </row>
    <row r="62" spans="1:25" s="5" customFormat="1" ht="18" x14ac:dyDescent="0.25">
      <c r="A62" s="74" t="str">
        <f>Registro_Datos!B74</f>
        <v>55</v>
      </c>
      <c r="B62" s="30">
        <f>Registro_Datos!C74</f>
        <v>0</v>
      </c>
      <c r="C62" s="58" t="str">
        <f>IF(Registro_Datos!D43&lt;&gt;"",Registro_Datos!D43," ")</f>
        <v xml:space="preserve"> </v>
      </c>
      <c r="D62" s="57" t="str">
        <f>IF(Registro_Datos!E43&lt;&gt;"",Registro_Datos!E43,"")</f>
        <v/>
      </c>
      <c r="E62" s="85">
        <f>Registro_Datos!F74</f>
        <v>0</v>
      </c>
      <c r="F62" s="85">
        <f>Registro_Datos!G74</f>
        <v>0</v>
      </c>
      <c r="G62" s="85">
        <f>Registro_Datos!H74</f>
        <v>0</v>
      </c>
      <c r="H62" s="85">
        <f>Registro_Datos!I74</f>
        <v>0</v>
      </c>
      <c r="I62" s="85">
        <f>Registro_Datos!J74</f>
        <v>0</v>
      </c>
      <c r="J62" s="85">
        <f>Registro_Datos!K74</f>
        <v>0</v>
      </c>
      <c r="K62" s="85">
        <f>Registro_Datos!L74</f>
        <v>0</v>
      </c>
      <c r="L62" s="85">
        <f>Registro_Datos!M74</f>
        <v>0</v>
      </c>
      <c r="M62" s="85">
        <f>Registro_Datos!N74</f>
        <v>0</v>
      </c>
      <c r="N62" s="85">
        <f>Registro_Datos!O74</f>
        <v>0</v>
      </c>
      <c r="O62" s="85">
        <f>Registro_Datos!P74</f>
        <v>0</v>
      </c>
      <c r="P62" s="85">
        <f>Registro_Datos!Q74</f>
        <v>0</v>
      </c>
      <c r="Q62" s="85">
        <f>Registro_Datos!R74</f>
        <v>0</v>
      </c>
      <c r="R62" s="85">
        <f>Registro_Datos!S74</f>
        <v>0</v>
      </c>
      <c r="S62" s="85">
        <f>Registro_Datos!T74</f>
        <v>0</v>
      </c>
      <c r="T62" s="85">
        <f>Registro_Datos!U74</f>
        <v>0</v>
      </c>
      <c r="U62" s="85">
        <f>Registro_Datos!V74</f>
        <v>0</v>
      </c>
      <c r="V62" s="85">
        <f>Registro_Datos!W74</f>
        <v>0</v>
      </c>
      <c r="W62" s="85">
        <f>Registro_Datos!X74</f>
        <v>0</v>
      </c>
      <c r="X62" s="86">
        <f>Registro_Datos!Y74</f>
        <v>0</v>
      </c>
      <c r="Y62" s="25" t="str">
        <f>IF(Registro_Datos!$U$3="Esc 1",
    IF((COUNTIFS(E62:W62,1, $E$6:$W$6,"Prioridad 1") + COUNTIFS(E62:W62,1, $E$6:$W$6, "Prioridad 2")/2 + COUNTIFS(E62:W62,1,$E$6:$W$6, "Prioridad 3")/3)&gt;=1,
        "Predio Rechazado",
        "Predio Aprobado"),
    IF(Registro_Datos!$U$3="Esc 2",
        IF((COUNTIFS(E62:W62,1, $E$6:$W$6,"Prioridad 1") + COUNTIFS(E62:W62,1, $E$6:$W$6, "Prioridad 2")/3 + COUNTIFS(E62:W62,1,$E$6:$W$6, "Prioridad 3")/4)&gt;=1,
            "Predio Rechazado",
            "Predio Aprobado")))</f>
        <v>Predio Aprobado</v>
      </c>
    </row>
    <row r="63" spans="1:25" s="5" customFormat="1" ht="18" x14ac:dyDescent="0.25">
      <c r="A63" s="74" t="str">
        <f>Registro_Datos!B75</f>
        <v>56</v>
      </c>
      <c r="B63" s="30">
        <f>Registro_Datos!C75</f>
        <v>0</v>
      </c>
      <c r="C63" s="58" t="str">
        <f>IF(Registro_Datos!D44&lt;&gt;"",Registro_Datos!D44," ")</f>
        <v xml:space="preserve"> </v>
      </c>
      <c r="D63" s="57" t="str">
        <f>IF(Registro_Datos!E44&lt;&gt;"",Registro_Datos!E44,"")</f>
        <v/>
      </c>
      <c r="E63" s="85">
        <f>Registro_Datos!F75</f>
        <v>0</v>
      </c>
      <c r="F63" s="85">
        <f>Registro_Datos!G75</f>
        <v>0</v>
      </c>
      <c r="G63" s="85">
        <f>Registro_Datos!H75</f>
        <v>0</v>
      </c>
      <c r="H63" s="85">
        <f>Registro_Datos!I75</f>
        <v>0</v>
      </c>
      <c r="I63" s="85">
        <f>Registro_Datos!J75</f>
        <v>0</v>
      </c>
      <c r="J63" s="85">
        <f>Registro_Datos!K75</f>
        <v>0</v>
      </c>
      <c r="K63" s="85">
        <f>Registro_Datos!L75</f>
        <v>0</v>
      </c>
      <c r="L63" s="85">
        <f>Registro_Datos!M75</f>
        <v>0</v>
      </c>
      <c r="M63" s="85">
        <f>Registro_Datos!N75</f>
        <v>0</v>
      </c>
      <c r="N63" s="85">
        <f>Registro_Datos!O75</f>
        <v>0</v>
      </c>
      <c r="O63" s="85">
        <f>Registro_Datos!P75</f>
        <v>0</v>
      </c>
      <c r="P63" s="85">
        <f>Registro_Datos!Q75</f>
        <v>0</v>
      </c>
      <c r="Q63" s="85">
        <f>Registro_Datos!R75</f>
        <v>0</v>
      </c>
      <c r="R63" s="85">
        <f>Registro_Datos!S75</f>
        <v>0</v>
      </c>
      <c r="S63" s="85">
        <f>Registro_Datos!T75</f>
        <v>0</v>
      </c>
      <c r="T63" s="85">
        <f>Registro_Datos!U75</f>
        <v>0</v>
      </c>
      <c r="U63" s="85">
        <f>Registro_Datos!V75</f>
        <v>0</v>
      </c>
      <c r="V63" s="85">
        <f>Registro_Datos!W75</f>
        <v>0</v>
      </c>
      <c r="W63" s="85">
        <f>Registro_Datos!X75</f>
        <v>0</v>
      </c>
      <c r="X63" s="86">
        <f>Registro_Datos!Y75</f>
        <v>0</v>
      </c>
      <c r="Y63" s="25" t="str">
        <f>IF(Registro_Datos!$U$3="Esc 1",
    IF((COUNTIFS(E63:W63,1, $E$6:$W$6,"Prioridad 1") + COUNTIFS(E63:W63,1, $E$6:$W$6, "Prioridad 2")/2 + COUNTIFS(E63:W63,1,$E$6:$W$6, "Prioridad 3")/3)&gt;=1,
        "Predio Rechazado",
        "Predio Aprobado"),
    IF(Registro_Datos!$U$3="Esc 2",
        IF((COUNTIFS(E63:W63,1, $E$6:$W$6,"Prioridad 1") + COUNTIFS(E63:W63,1, $E$6:$W$6, "Prioridad 2")/3 + COUNTIFS(E63:W63,1,$E$6:$W$6, "Prioridad 3")/4)&gt;=1,
            "Predio Rechazado",
            "Predio Aprobado")))</f>
        <v>Predio Aprobado</v>
      </c>
    </row>
    <row r="64" spans="1:25" s="5" customFormat="1" ht="18" x14ac:dyDescent="0.25">
      <c r="A64" s="74" t="str">
        <f>Registro_Datos!B76</f>
        <v>57</v>
      </c>
      <c r="B64" s="30">
        <f>Registro_Datos!C76</f>
        <v>0</v>
      </c>
      <c r="C64" s="58" t="str">
        <f>IF(Registro_Datos!D45&lt;&gt;"",Registro_Datos!D45," ")</f>
        <v xml:space="preserve"> </v>
      </c>
      <c r="D64" s="57" t="str">
        <f>IF(Registro_Datos!E45&lt;&gt;"",Registro_Datos!E45,"")</f>
        <v/>
      </c>
      <c r="E64" s="85">
        <f>Registro_Datos!F76</f>
        <v>0</v>
      </c>
      <c r="F64" s="85">
        <f>Registro_Datos!G76</f>
        <v>0</v>
      </c>
      <c r="G64" s="85">
        <f>Registro_Datos!H76</f>
        <v>0</v>
      </c>
      <c r="H64" s="85">
        <f>Registro_Datos!I76</f>
        <v>0</v>
      </c>
      <c r="I64" s="85">
        <f>Registro_Datos!J76</f>
        <v>0</v>
      </c>
      <c r="J64" s="85">
        <f>Registro_Datos!K76</f>
        <v>0</v>
      </c>
      <c r="K64" s="85">
        <f>Registro_Datos!L76</f>
        <v>0</v>
      </c>
      <c r="L64" s="85">
        <f>Registro_Datos!M76</f>
        <v>0</v>
      </c>
      <c r="M64" s="85">
        <f>Registro_Datos!N76</f>
        <v>0</v>
      </c>
      <c r="N64" s="85">
        <f>Registro_Datos!O76</f>
        <v>0</v>
      </c>
      <c r="O64" s="85">
        <f>Registro_Datos!P76</f>
        <v>0</v>
      </c>
      <c r="P64" s="85">
        <f>Registro_Datos!Q76</f>
        <v>0</v>
      </c>
      <c r="Q64" s="85">
        <f>Registro_Datos!R76</f>
        <v>0</v>
      </c>
      <c r="R64" s="85">
        <f>Registro_Datos!S76</f>
        <v>0</v>
      </c>
      <c r="S64" s="85">
        <f>Registro_Datos!T76</f>
        <v>0</v>
      </c>
      <c r="T64" s="85">
        <f>Registro_Datos!U76</f>
        <v>0</v>
      </c>
      <c r="U64" s="85">
        <f>Registro_Datos!V76</f>
        <v>0</v>
      </c>
      <c r="V64" s="85">
        <f>Registro_Datos!W76</f>
        <v>0</v>
      </c>
      <c r="W64" s="85">
        <f>Registro_Datos!X76</f>
        <v>0</v>
      </c>
      <c r="X64" s="86">
        <f>Registro_Datos!Y76</f>
        <v>0</v>
      </c>
      <c r="Y64" s="25" t="str">
        <f>IF(Registro_Datos!$U$3="Esc 1",
    IF((COUNTIFS(E64:W64,1, $E$6:$W$6,"Prioridad 1") + COUNTIFS(E64:W64,1, $E$6:$W$6, "Prioridad 2")/2 + COUNTIFS(E64:W64,1,$E$6:$W$6, "Prioridad 3")/3)&gt;=1,
        "Predio Rechazado",
        "Predio Aprobado"),
    IF(Registro_Datos!$U$3="Esc 2",
        IF((COUNTIFS(E64:W64,1, $E$6:$W$6,"Prioridad 1") + COUNTIFS(E64:W64,1, $E$6:$W$6, "Prioridad 2")/3 + COUNTIFS(E64:W64,1,$E$6:$W$6, "Prioridad 3")/4)&gt;=1,
            "Predio Rechazado",
            "Predio Aprobado")))</f>
        <v>Predio Aprobado</v>
      </c>
    </row>
    <row r="65" spans="1:25" s="5" customFormat="1" ht="18" x14ac:dyDescent="0.25">
      <c r="A65" s="74" t="str">
        <f>Registro_Datos!B77</f>
        <v>58</v>
      </c>
      <c r="B65" s="30">
        <f>Registro_Datos!C77</f>
        <v>0</v>
      </c>
      <c r="C65" s="58" t="str">
        <f>IF(Registro_Datos!D46&lt;&gt;"",Registro_Datos!D46," ")</f>
        <v xml:space="preserve"> </v>
      </c>
      <c r="D65" s="57" t="str">
        <f>IF(Registro_Datos!E46&lt;&gt;"",Registro_Datos!E46,"")</f>
        <v/>
      </c>
      <c r="E65" s="85">
        <f>Registro_Datos!F77</f>
        <v>0</v>
      </c>
      <c r="F65" s="85">
        <f>Registro_Datos!G77</f>
        <v>0</v>
      </c>
      <c r="G65" s="85">
        <f>Registro_Datos!H77</f>
        <v>0</v>
      </c>
      <c r="H65" s="85">
        <f>Registro_Datos!I77</f>
        <v>0</v>
      </c>
      <c r="I65" s="85">
        <f>Registro_Datos!J77</f>
        <v>0</v>
      </c>
      <c r="J65" s="85">
        <f>Registro_Datos!K77</f>
        <v>0</v>
      </c>
      <c r="K65" s="85">
        <f>Registro_Datos!L77</f>
        <v>0</v>
      </c>
      <c r="L65" s="85">
        <f>Registro_Datos!M77</f>
        <v>0</v>
      </c>
      <c r="M65" s="85">
        <f>Registro_Datos!N77</f>
        <v>0</v>
      </c>
      <c r="N65" s="85">
        <f>Registro_Datos!O77</f>
        <v>0</v>
      </c>
      <c r="O65" s="85">
        <f>Registro_Datos!P77</f>
        <v>0</v>
      </c>
      <c r="P65" s="85">
        <f>Registro_Datos!Q77</f>
        <v>0</v>
      </c>
      <c r="Q65" s="85">
        <f>Registro_Datos!R77</f>
        <v>0</v>
      </c>
      <c r="R65" s="85">
        <f>Registro_Datos!S77</f>
        <v>0</v>
      </c>
      <c r="S65" s="85">
        <f>Registro_Datos!T77</f>
        <v>0</v>
      </c>
      <c r="T65" s="85">
        <f>Registro_Datos!U77</f>
        <v>0</v>
      </c>
      <c r="U65" s="85">
        <f>Registro_Datos!V77</f>
        <v>0</v>
      </c>
      <c r="V65" s="85">
        <f>Registro_Datos!W77</f>
        <v>0</v>
      </c>
      <c r="W65" s="85">
        <f>Registro_Datos!X77</f>
        <v>0</v>
      </c>
      <c r="X65" s="86">
        <f>Registro_Datos!Y77</f>
        <v>0</v>
      </c>
      <c r="Y65" s="25" t="str">
        <f>IF(Registro_Datos!$U$3="Esc 1",
    IF((COUNTIFS(E65:W65,1, $E$6:$W$6,"Prioridad 1") + COUNTIFS(E65:W65,1, $E$6:$W$6, "Prioridad 2")/2 + COUNTIFS(E65:W65,1,$E$6:$W$6, "Prioridad 3")/3)&gt;=1,
        "Predio Rechazado",
        "Predio Aprobado"),
    IF(Registro_Datos!$U$3="Esc 2",
        IF((COUNTIFS(E65:W65,1, $E$6:$W$6,"Prioridad 1") + COUNTIFS(E65:W65,1, $E$6:$W$6, "Prioridad 2")/3 + COUNTIFS(E65:W65,1,$E$6:$W$6, "Prioridad 3")/4)&gt;=1,
            "Predio Rechazado",
            "Predio Aprobado")))</f>
        <v>Predio Aprobado</v>
      </c>
    </row>
    <row r="66" spans="1:25" s="5" customFormat="1" ht="18" x14ac:dyDescent="0.25">
      <c r="A66" s="74" t="str">
        <f>Registro_Datos!B78</f>
        <v>59</v>
      </c>
      <c r="B66" s="30">
        <f>Registro_Datos!C78</f>
        <v>0</v>
      </c>
      <c r="C66" s="58" t="str">
        <f>IF(Registro_Datos!D47&lt;&gt;"",Registro_Datos!D47," ")</f>
        <v xml:space="preserve"> </v>
      </c>
      <c r="D66" s="57" t="str">
        <f>IF(Registro_Datos!E47&lt;&gt;"",Registro_Datos!E47,"")</f>
        <v/>
      </c>
      <c r="E66" s="85">
        <f>Registro_Datos!F78</f>
        <v>0</v>
      </c>
      <c r="F66" s="85">
        <f>Registro_Datos!G78</f>
        <v>0</v>
      </c>
      <c r="G66" s="85">
        <f>Registro_Datos!H78</f>
        <v>0</v>
      </c>
      <c r="H66" s="85">
        <f>Registro_Datos!I78</f>
        <v>0</v>
      </c>
      <c r="I66" s="85">
        <f>Registro_Datos!J78</f>
        <v>0</v>
      </c>
      <c r="J66" s="85">
        <f>Registro_Datos!K78</f>
        <v>0</v>
      </c>
      <c r="K66" s="85">
        <f>Registro_Datos!L78</f>
        <v>0</v>
      </c>
      <c r="L66" s="85">
        <f>Registro_Datos!M78</f>
        <v>0</v>
      </c>
      <c r="M66" s="85">
        <f>Registro_Datos!N78</f>
        <v>0</v>
      </c>
      <c r="N66" s="85">
        <f>Registro_Datos!O78</f>
        <v>0</v>
      </c>
      <c r="O66" s="85">
        <f>Registro_Datos!P78</f>
        <v>0</v>
      </c>
      <c r="P66" s="85">
        <f>Registro_Datos!Q78</f>
        <v>0</v>
      </c>
      <c r="Q66" s="85">
        <f>Registro_Datos!R78</f>
        <v>0</v>
      </c>
      <c r="R66" s="85">
        <f>Registro_Datos!S78</f>
        <v>0</v>
      </c>
      <c r="S66" s="85">
        <f>Registro_Datos!T78</f>
        <v>0</v>
      </c>
      <c r="T66" s="85">
        <f>Registro_Datos!U78</f>
        <v>0</v>
      </c>
      <c r="U66" s="85">
        <f>Registro_Datos!V78</f>
        <v>0</v>
      </c>
      <c r="V66" s="85">
        <f>Registro_Datos!W78</f>
        <v>0</v>
      </c>
      <c r="W66" s="85">
        <f>Registro_Datos!X78</f>
        <v>0</v>
      </c>
      <c r="X66" s="86">
        <f>Registro_Datos!Y78</f>
        <v>0</v>
      </c>
      <c r="Y66" s="25" t="str">
        <f>IF(Registro_Datos!$U$3="Esc 1",
    IF((COUNTIFS(E66:W66,1, $E$6:$W$6,"Prioridad 1") + COUNTIFS(E66:W66,1, $E$6:$W$6, "Prioridad 2")/2 + COUNTIFS(E66:W66,1,$E$6:$W$6, "Prioridad 3")/3)&gt;=1,
        "Predio Rechazado",
        "Predio Aprobado"),
    IF(Registro_Datos!$U$3="Esc 2",
        IF((COUNTIFS(E66:W66,1, $E$6:$W$6,"Prioridad 1") + COUNTIFS(E66:W66,1, $E$6:$W$6, "Prioridad 2")/3 + COUNTIFS(E66:W66,1,$E$6:$W$6, "Prioridad 3")/4)&gt;=1,
            "Predio Rechazado",
            "Predio Aprobado")))</f>
        <v>Predio Aprobado</v>
      </c>
    </row>
    <row r="67" spans="1:25" s="5" customFormat="1" ht="18" x14ac:dyDescent="0.25">
      <c r="A67" s="74" t="str">
        <f>Registro_Datos!B79</f>
        <v>60</v>
      </c>
      <c r="B67" s="30">
        <f>Registro_Datos!C79</f>
        <v>0</v>
      </c>
      <c r="C67" s="58" t="str">
        <f>IF(Registro_Datos!D48&lt;&gt;"",Registro_Datos!D48," ")</f>
        <v xml:space="preserve"> </v>
      </c>
      <c r="D67" s="57" t="str">
        <f>IF(Registro_Datos!E48&lt;&gt;"",Registro_Datos!E48,"")</f>
        <v/>
      </c>
      <c r="E67" s="85">
        <f>Registro_Datos!F79</f>
        <v>0</v>
      </c>
      <c r="F67" s="85">
        <f>Registro_Datos!G79</f>
        <v>0</v>
      </c>
      <c r="G67" s="85">
        <f>Registro_Datos!H79</f>
        <v>0</v>
      </c>
      <c r="H67" s="85">
        <f>Registro_Datos!I79</f>
        <v>0</v>
      </c>
      <c r="I67" s="85">
        <f>Registro_Datos!J79</f>
        <v>0</v>
      </c>
      <c r="J67" s="85">
        <f>Registro_Datos!K79</f>
        <v>0</v>
      </c>
      <c r="K67" s="85">
        <f>Registro_Datos!L79</f>
        <v>0</v>
      </c>
      <c r="L67" s="85">
        <f>Registro_Datos!M79</f>
        <v>0</v>
      </c>
      <c r="M67" s="85">
        <f>Registro_Datos!N79</f>
        <v>0</v>
      </c>
      <c r="N67" s="85">
        <f>Registro_Datos!O79</f>
        <v>0</v>
      </c>
      <c r="O67" s="85">
        <f>Registro_Datos!P79</f>
        <v>0</v>
      </c>
      <c r="P67" s="85">
        <f>Registro_Datos!Q79</f>
        <v>0</v>
      </c>
      <c r="Q67" s="85">
        <f>Registro_Datos!R79</f>
        <v>0</v>
      </c>
      <c r="R67" s="85">
        <f>Registro_Datos!S79</f>
        <v>0</v>
      </c>
      <c r="S67" s="85">
        <f>Registro_Datos!T79</f>
        <v>0</v>
      </c>
      <c r="T67" s="85">
        <f>Registro_Datos!U79</f>
        <v>0</v>
      </c>
      <c r="U67" s="85">
        <f>Registro_Datos!V79</f>
        <v>0</v>
      </c>
      <c r="V67" s="85">
        <f>Registro_Datos!W79</f>
        <v>0</v>
      </c>
      <c r="W67" s="85">
        <f>Registro_Datos!X79</f>
        <v>0</v>
      </c>
      <c r="X67" s="86">
        <f>Registro_Datos!Y79</f>
        <v>0</v>
      </c>
      <c r="Y67" s="25" t="str">
        <f>IF(Registro_Datos!$U$3="Esc 1",
    IF((COUNTIFS(E67:W67,1, $E$6:$W$6,"Prioridad 1") + COUNTIFS(E67:W67,1, $E$6:$W$6, "Prioridad 2")/2 + COUNTIFS(E67:W67,1,$E$6:$W$6, "Prioridad 3")/3)&gt;=1,
        "Predio Rechazado",
        "Predio Aprobado"),
    IF(Registro_Datos!$U$3="Esc 2",
        IF((COUNTIFS(E67:W67,1, $E$6:$W$6,"Prioridad 1") + COUNTIFS(E67:W67,1, $E$6:$W$6, "Prioridad 2")/3 + COUNTIFS(E67:W67,1,$E$6:$W$6, "Prioridad 3")/4)&gt;=1,
            "Predio Rechazado",
            "Predio Aprobado")))</f>
        <v>Predio Aprobado</v>
      </c>
    </row>
    <row r="68" spans="1:25" s="5" customFormat="1" ht="18" x14ac:dyDescent="0.25">
      <c r="A68" s="74" t="str">
        <f>Registro_Datos!B80</f>
        <v>61</v>
      </c>
      <c r="B68" s="30">
        <f>Registro_Datos!C80</f>
        <v>0</v>
      </c>
      <c r="C68" s="58" t="str">
        <f>IF(Registro_Datos!D49&lt;&gt;"",Registro_Datos!D49," ")</f>
        <v xml:space="preserve"> </v>
      </c>
      <c r="D68" s="57" t="str">
        <f>IF(Registro_Datos!E49&lt;&gt;"",Registro_Datos!E49,"")</f>
        <v/>
      </c>
      <c r="E68" s="85">
        <f>Registro_Datos!F80</f>
        <v>0</v>
      </c>
      <c r="F68" s="85">
        <f>Registro_Datos!G80</f>
        <v>0</v>
      </c>
      <c r="G68" s="85">
        <f>Registro_Datos!H80</f>
        <v>0</v>
      </c>
      <c r="H68" s="85">
        <f>Registro_Datos!I80</f>
        <v>0</v>
      </c>
      <c r="I68" s="85">
        <f>Registro_Datos!J80</f>
        <v>0</v>
      </c>
      <c r="J68" s="85">
        <f>Registro_Datos!K80</f>
        <v>0</v>
      </c>
      <c r="K68" s="85">
        <f>Registro_Datos!L80</f>
        <v>0</v>
      </c>
      <c r="L68" s="85">
        <f>Registro_Datos!M80</f>
        <v>0</v>
      </c>
      <c r="M68" s="85">
        <f>Registro_Datos!N80</f>
        <v>0</v>
      </c>
      <c r="N68" s="85">
        <f>Registro_Datos!O80</f>
        <v>0</v>
      </c>
      <c r="O68" s="85">
        <f>Registro_Datos!P80</f>
        <v>0</v>
      </c>
      <c r="P68" s="85">
        <f>Registro_Datos!Q80</f>
        <v>0</v>
      </c>
      <c r="Q68" s="85">
        <f>Registro_Datos!R80</f>
        <v>0</v>
      </c>
      <c r="R68" s="85">
        <f>Registro_Datos!S80</f>
        <v>0</v>
      </c>
      <c r="S68" s="85">
        <f>Registro_Datos!T80</f>
        <v>0</v>
      </c>
      <c r="T68" s="85">
        <f>Registro_Datos!U80</f>
        <v>0</v>
      </c>
      <c r="U68" s="85">
        <f>Registro_Datos!V80</f>
        <v>0</v>
      </c>
      <c r="V68" s="85">
        <f>Registro_Datos!W80</f>
        <v>0</v>
      </c>
      <c r="W68" s="85">
        <f>Registro_Datos!X80</f>
        <v>0</v>
      </c>
      <c r="X68" s="86">
        <f>Registro_Datos!Y80</f>
        <v>0</v>
      </c>
      <c r="Y68" s="25" t="str">
        <f>IF(Registro_Datos!$U$3="Esc 1",
    IF((COUNTIFS(E68:W68,1, $E$6:$W$6,"Prioridad 1") + COUNTIFS(E68:W68,1, $E$6:$W$6, "Prioridad 2")/2 + COUNTIFS(E68:W68,1,$E$6:$W$6, "Prioridad 3")/3)&gt;=1,
        "Predio Rechazado",
        "Predio Aprobado"),
    IF(Registro_Datos!$U$3="Esc 2",
        IF((COUNTIFS(E68:W68,1, $E$6:$W$6,"Prioridad 1") + COUNTIFS(E68:W68,1, $E$6:$W$6, "Prioridad 2")/3 + COUNTIFS(E68:W68,1,$E$6:$W$6, "Prioridad 3")/4)&gt;=1,
            "Predio Rechazado",
            "Predio Aprobado")))</f>
        <v>Predio Aprobado</v>
      </c>
    </row>
    <row r="69" spans="1:25" s="5" customFormat="1" ht="18" x14ac:dyDescent="0.25">
      <c r="A69" s="74" t="str">
        <f>Registro_Datos!B81</f>
        <v>62</v>
      </c>
      <c r="B69" s="30">
        <f>Registro_Datos!C81</f>
        <v>0</v>
      </c>
      <c r="C69" s="58" t="str">
        <f>IF(Registro_Datos!D50&lt;&gt;"",Registro_Datos!D50," ")</f>
        <v xml:space="preserve"> </v>
      </c>
      <c r="D69" s="57" t="str">
        <f>IF(Registro_Datos!E50&lt;&gt;"",Registro_Datos!E50,"")</f>
        <v/>
      </c>
      <c r="E69" s="85">
        <f>Registro_Datos!F81</f>
        <v>0</v>
      </c>
      <c r="F69" s="85">
        <f>Registro_Datos!G81</f>
        <v>0</v>
      </c>
      <c r="G69" s="85">
        <f>Registro_Datos!H81</f>
        <v>0</v>
      </c>
      <c r="H69" s="85">
        <f>Registro_Datos!I81</f>
        <v>0</v>
      </c>
      <c r="I69" s="85">
        <f>Registro_Datos!J81</f>
        <v>0</v>
      </c>
      <c r="J69" s="85">
        <f>Registro_Datos!K81</f>
        <v>0</v>
      </c>
      <c r="K69" s="85">
        <f>Registro_Datos!L81</f>
        <v>0</v>
      </c>
      <c r="L69" s="85">
        <f>Registro_Datos!M81</f>
        <v>0</v>
      </c>
      <c r="M69" s="85">
        <f>Registro_Datos!N81</f>
        <v>0</v>
      </c>
      <c r="N69" s="85">
        <f>Registro_Datos!O81</f>
        <v>0</v>
      </c>
      <c r="O69" s="85">
        <f>Registro_Datos!P81</f>
        <v>0</v>
      </c>
      <c r="P69" s="85">
        <f>Registro_Datos!Q81</f>
        <v>0</v>
      </c>
      <c r="Q69" s="85">
        <f>Registro_Datos!R81</f>
        <v>0</v>
      </c>
      <c r="R69" s="85">
        <f>Registro_Datos!S81</f>
        <v>0</v>
      </c>
      <c r="S69" s="85">
        <f>Registro_Datos!T81</f>
        <v>0</v>
      </c>
      <c r="T69" s="85">
        <f>Registro_Datos!U81</f>
        <v>0</v>
      </c>
      <c r="U69" s="85">
        <f>Registro_Datos!V81</f>
        <v>0</v>
      </c>
      <c r="V69" s="85">
        <f>Registro_Datos!W81</f>
        <v>0</v>
      </c>
      <c r="W69" s="85">
        <f>Registro_Datos!X81</f>
        <v>0</v>
      </c>
      <c r="X69" s="86">
        <f>Registro_Datos!Y81</f>
        <v>0</v>
      </c>
      <c r="Y69" s="25" t="str">
        <f>IF(Registro_Datos!$U$3="Esc 1",
    IF((COUNTIFS(E69:W69,1, $E$6:$W$6,"Prioridad 1") + COUNTIFS(E69:W69,1, $E$6:$W$6, "Prioridad 2")/2 + COUNTIFS(E69:W69,1,$E$6:$W$6, "Prioridad 3")/3)&gt;=1,
        "Predio Rechazado",
        "Predio Aprobado"),
    IF(Registro_Datos!$U$3="Esc 2",
        IF((COUNTIFS(E69:W69,1, $E$6:$W$6,"Prioridad 1") + COUNTIFS(E69:W69,1, $E$6:$W$6, "Prioridad 2")/3 + COUNTIFS(E69:W69,1,$E$6:$W$6, "Prioridad 3")/4)&gt;=1,
            "Predio Rechazado",
            "Predio Aprobado")))</f>
        <v>Predio Aprobado</v>
      </c>
    </row>
    <row r="70" spans="1:25" s="5" customFormat="1" ht="18" x14ac:dyDescent="0.25">
      <c r="A70" s="74" t="str">
        <f>Registro_Datos!B82</f>
        <v>63</v>
      </c>
      <c r="B70" s="30">
        <f>Registro_Datos!C82</f>
        <v>0</v>
      </c>
      <c r="C70" s="58" t="str">
        <f>IF(Registro_Datos!D51&lt;&gt;"",Registro_Datos!D51," ")</f>
        <v xml:space="preserve"> </v>
      </c>
      <c r="D70" s="57" t="str">
        <f>IF(Registro_Datos!E51&lt;&gt;"",Registro_Datos!E51,"")</f>
        <v/>
      </c>
      <c r="E70" s="85">
        <f>Registro_Datos!F82</f>
        <v>0</v>
      </c>
      <c r="F70" s="85">
        <f>Registro_Datos!G82</f>
        <v>0</v>
      </c>
      <c r="G70" s="85">
        <f>Registro_Datos!H82</f>
        <v>0</v>
      </c>
      <c r="H70" s="85">
        <f>Registro_Datos!I82</f>
        <v>0</v>
      </c>
      <c r="I70" s="85">
        <f>Registro_Datos!J82</f>
        <v>0</v>
      </c>
      <c r="J70" s="85">
        <f>Registro_Datos!K82</f>
        <v>0</v>
      </c>
      <c r="K70" s="85">
        <f>Registro_Datos!L82</f>
        <v>0</v>
      </c>
      <c r="L70" s="85">
        <f>Registro_Datos!M82</f>
        <v>0</v>
      </c>
      <c r="M70" s="85">
        <f>Registro_Datos!N82</f>
        <v>0</v>
      </c>
      <c r="N70" s="85">
        <f>Registro_Datos!O82</f>
        <v>0</v>
      </c>
      <c r="O70" s="85">
        <f>Registro_Datos!P82</f>
        <v>0</v>
      </c>
      <c r="P70" s="85">
        <f>Registro_Datos!Q82</f>
        <v>0</v>
      </c>
      <c r="Q70" s="85">
        <f>Registro_Datos!R82</f>
        <v>0</v>
      </c>
      <c r="R70" s="85">
        <f>Registro_Datos!S82</f>
        <v>0</v>
      </c>
      <c r="S70" s="85">
        <f>Registro_Datos!T82</f>
        <v>0</v>
      </c>
      <c r="T70" s="85">
        <f>Registro_Datos!U82</f>
        <v>0</v>
      </c>
      <c r="U70" s="85">
        <f>Registro_Datos!V82</f>
        <v>0</v>
      </c>
      <c r="V70" s="85">
        <f>Registro_Datos!W82</f>
        <v>0</v>
      </c>
      <c r="W70" s="85">
        <f>Registro_Datos!X82</f>
        <v>0</v>
      </c>
      <c r="X70" s="86">
        <f>Registro_Datos!Y82</f>
        <v>0</v>
      </c>
      <c r="Y70" s="25" t="str">
        <f>IF(Registro_Datos!$U$3="Esc 1",
    IF((COUNTIFS(E70:W70,1, $E$6:$W$6,"Prioridad 1") + COUNTIFS(E70:W70,1, $E$6:$W$6, "Prioridad 2")/2 + COUNTIFS(E70:W70,1,$E$6:$W$6, "Prioridad 3")/3)&gt;=1,
        "Predio Rechazado",
        "Predio Aprobado"),
    IF(Registro_Datos!$U$3="Esc 2",
        IF((COUNTIFS(E70:W70,1, $E$6:$W$6,"Prioridad 1") + COUNTIFS(E70:W70,1, $E$6:$W$6, "Prioridad 2")/3 + COUNTIFS(E70:W70,1,$E$6:$W$6, "Prioridad 3")/4)&gt;=1,
            "Predio Rechazado",
            "Predio Aprobado")))</f>
        <v>Predio Aprobado</v>
      </c>
    </row>
    <row r="71" spans="1:25" s="5" customFormat="1" ht="18" x14ac:dyDescent="0.25">
      <c r="A71" s="74" t="str">
        <f>Registro_Datos!B83</f>
        <v>64</v>
      </c>
      <c r="B71" s="30">
        <f>Registro_Datos!C83</f>
        <v>0</v>
      </c>
      <c r="C71" s="58" t="str">
        <f>IF(Registro_Datos!D52&lt;&gt;"",Registro_Datos!D52," ")</f>
        <v xml:space="preserve"> </v>
      </c>
      <c r="D71" s="57" t="str">
        <f>IF(Registro_Datos!E52&lt;&gt;"",Registro_Datos!E52,"")</f>
        <v/>
      </c>
      <c r="E71" s="85">
        <f>Registro_Datos!F83</f>
        <v>0</v>
      </c>
      <c r="F71" s="85">
        <f>Registro_Datos!G83</f>
        <v>0</v>
      </c>
      <c r="G71" s="85">
        <f>Registro_Datos!H83</f>
        <v>0</v>
      </c>
      <c r="H71" s="85">
        <f>Registro_Datos!I83</f>
        <v>0</v>
      </c>
      <c r="I71" s="85">
        <f>Registro_Datos!J83</f>
        <v>0</v>
      </c>
      <c r="J71" s="85">
        <f>Registro_Datos!K83</f>
        <v>0</v>
      </c>
      <c r="K71" s="85">
        <f>Registro_Datos!L83</f>
        <v>0</v>
      </c>
      <c r="L71" s="85">
        <f>Registro_Datos!M83</f>
        <v>0</v>
      </c>
      <c r="M71" s="85">
        <f>Registro_Datos!N83</f>
        <v>0</v>
      </c>
      <c r="N71" s="85">
        <f>Registro_Datos!O83</f>
        <v>0</v>
      </c>
      <c r="O71" s="85">
        <f>Registro_Datos!P83</f>
        <v>0</v>
      </c>
      <c r="P71" s="85">
        <f>Registro_Datos!Q83</f>
        <v>0</v>
      </c>
      <c r="Q71" s="85">
        <f>Registro_Datos!R83</f>
        <v>0</v>
      </c>
      <c r="R71" s="85">
        <f>Registro_Datos!S83</f>
        <v>0</v>
      </c>
      <c r="S71" s="85">
        <f>Registro_Datos!T83</f>
        <v>0</v>
      </c>
      <c r="T71" s="85">
        <f>Registro_Datos!U83</f>
        <v>0</v>
      </c>
      <c r="U71" s="85">
        <f>Registro_Datos!V83</f>
        <v>0</v>
      </c>
      <c r="V71" s="85">
        <f>Registro_Datos!W83</f>
        <v>0</v>
      </c>
      <c r="W71" s="85">
        <f>Registro_Datos!X83</f>
        <v>0</v>
      </c>
      <c r="X71" s="86">
        <f>Registro_Datos!Y83</f>
        <v>0</v>
      </c>
      <c r="Y71" s="25" t="str">
        <f>IF(Registro_Datos!$U$3="Esc 1",
    IF((COUNTIFS(E71:W71,1, $E$6:$W$6,"Prioridad 1") + COUNTIFS(E71:W71,1, $E$6:$W$6, "Prioridad 2")/2 + COUNTIFS(E71:W71,1,$E$6:$W$6, "Prioridad 3")/3)&gt;=1,
        "Predio Rechazado",
        "Predio Aprobado"),
    IF(Registro_Datos!$U$3="Esc 2",
        IF((COUNTIFS(E71:W71,1, $E$6:$W$6,"Prioridad 1") + COUNTIFS(E71:W71,1, $E$6:$W$6, "Prioridad 2")/3 + COUNTIFS(E71:W71,1,$E$6:$W$6, "Prioridad 3")/4)&gt;=1,
            "Predio Rechazado",
            "Predio Aprobado")))</f>
        <v>Predio Aprobado</v>
      </c>
    </row>
    <row r="72" spans="1:25" s="5" customFormat="1" ht="18" x14ac:dyDescent="0.25">
      <c r="A72" s="74" t="str">
        <f>Registro_Datos!B84</f>
        <v>65</v>
      </c>
      <c r="B72" s="30">
        <f>Registro_Datos!C84</f>
        <v>0</v>
      </c>
      <c r="C72" s="58" t="str">
        <f>IF(Registro_Datos!D53&lt;&gt;"",Registro_Datos!D53," ")</f>
        <v xml:space="preserve"> </v>
      </c>
      <c r="D72" s="57" t="str">
        <f>IF(Registro_Datos!E53&lt;&gt;"",Registro_Datos!E53,"")</f>
        <v/>
      </c>
      <c r="E72" s="85">
        <f>Registro_Datos!F84</f>
        <v>0</v>
      </c>
      <c r="F72" s="85">
        <f>Registro_Datos!G84</f>
        <v>0</v>
      </c>
      <c r="G72" s="85">
        <f>Registro_Datos!H84</f>
        <v>0</v>
      </c>
      <c r="H72" s="85">
        <f>Registro_Datos!I84</f>
        <v>0</v>
      </c>
      <c r="I72" s="85">
        <f>Registro_Datos!J84</f>
        <v>0</v>
      </c>
      <c r="J72" s="85">
        <f>Registro_Datos!K84</f>
        <v>0</v>
      </c>
      <c r="K72" s="85">
        <f>Registro_Datos!L84</f>
        <v>0</v>
      </c>
      <c r="L72" s="85">
        <f>Registro_Datos!M84</f>
        <v>0</v>
      </c>
      <c r="M72" s="85">
        <f>Registro_Datos!N84</f>
        <v>0</v>
      </c>
      <c r="N72" s="85">
        <f>Registro_Datos!O84</f>
        <v>0</v>
      </c>
      <c r="O72" s="85">
        <f>Registro_Datos!P84</f>
        <v>0</v>
      </c>
      <c r="P72" s="85">
        <f>Registro_Datos!Q84</f>
        <v>0</v>
      </c>
      <c r="Q72" s="85">
        <f>Registro_Datos!R84</f>
        <v>0</v>
      </c>
      <c r="R72" s="85">
        <f>Registro_Datos!S84</f>
        <v>0</v>
      </c>
      <c r="S72" s="85">
        <f>Registro_Datos!T84</f>
        <v>0</v>
      </c>
      <c r="T72" s="85">
        <f>Registro_Datos!U84</f>
        <v>0</v>
      </c>
      <c r="U72" s="85">
        <f>Registro_Datos!V84</f>
        <v>0</v>
      </c>
      <c r="V72" s="85">
        <f>Registro_Datos!W84</f>
        <v>0</v>
      </c>
      <c r="W72" s="85">
        <f>Registro_Datos!X84</f>
        <v>0</v>
      </c>
      <c r="X72" s="86">
        <f>Registro_Datos!Y84</f>
        <v>0</v>
      </c>
      <c r="Y72" s="25" t="str">
        <f>IF(Registro_Datos!$U$3="Esc 1",
    IF((COUNTIFS(E72:W72,1, $E$6:$W$6,"Prioridad 1") + COUNTIFS(E72:W72,1, $E$6:$W$6, "Prioridad 2")/2 + COUNTIFS(E72:W72,1,$E$6:$W$6, "Prioridad 3")/3)&gt;=1,
        "Predio Rechazado",
        "Predio Aprobado"),
    IF(Registro_Datos!$U$3="Esc 2",
        IF((COUNTIFS(E72:W72,1, $E$6:$W$6,"Prioridad 1") + COUNTIFS(E72:W72,1, $E$6:$W$6, "Prioridad 2")/3 + COUNTIFS(E72:W72,1,$E$6:$W$6, "Prioridad 3")/4)&gt;=1,
            "Predio Rechazado",
            "Predio Aprobado")))</f>
        <v>Predio Aprobado</v>
      </c>
    </row>
    <row r="73" spans="1:25" s="5" customFormat="1" ht="18" x14ac:dyDescent="0.25">
      <c r="A73" s="74" t="str">
        <f>Registro_Datos!B85</f>
        <v>66</v>
      </c>
      <c r="B73" s="30">
        <f>Registro_Datos!C85</f>
        <v>0</v>
      </c>
      <c r="C73" s="58" t="str">
        <f>IF(Registro_Datos!D54&lt;&gt;"",Registro_Datos!D54," ")</f>
        <v xml:space="preserve"> </v>
      </c>
      <c r="D73" s="57" t="str">
        <f>IF(Registro_Datos!E54&lt;&gt;"",Registro_Datos!E54,"")</f>
        <v/>
      </c>
      <c r="E73" s="85">
        <f>Registro_Datos!F85</f>
        <v>0</v>
      </c>
      <c r="F73" s="85">
        <f>Registro_Datos!G85</f>
        <v>0</v>
      </c>
      <c r="G73" s="85">
        <f>Registro_Datos!H85</f>
        <v>0</v>
      </c>
      <c r="H73" s="85">
        <f>Registro_Datos!I85</f>
        <v>0</v>
      </c>
      <c r="I73" s="85">
        <f>Registro_Datos!J85</f>
        <v>0</v>
      </c>
      <c r="J73" s="85">
        <f>Registro_Datos!K85</f>
        <v>0</v>
      </c>
      <c r="K73" s="85">
        <f>Registro_Datos!L85</f>
        <v>0</v>
      </c>
      <c r="L73" s="85">
        <f>Registro_Datos!M85</f>
        <v>0</v>
      </c>
      <c r="M73" s="85">
        <f>Registro_Datos!N85</f>
        <v>0</v>
      </c>
      <c r="N73" s="85">
        <f>Registro_Datos!O85</f>
        <v>0</v>
      </c>
      <c r="O73" s="85">
        <f>Registro_Datos!P85</f>
        <v>0</v>
      </c>
      <c r="P73" s="85">
        <f>Registro_Datos!Q85</f>
        <v>0</v>
      </c>
      <c r="Q73" s="85">
        <f>Registro_Datos!R85</f>
        <v>0</v>
      </c>
      <c r="R73" s="85">
        <f>Registro_Datos!S85</f>
        <v>0</v>
      </c>
      <c r="S73" s="85">
        <f>Registro_Datos!T85</f>
        <v>0</v>
      </c>
      <c r="T73" s="85">
        <f>Registro_Datos!U85</f>
        <v>0</v>
      </c>
      <c r="U73" s="85">
        <f>Registro_Datos!V85</f>
        <v>0</v>
      </c>
      <c r="V73" s="85">
        <f>Registro_Datos!W85</f>
        <v>0</v>
      </c>
      <c r="W73" s="85">
        <f>Registro_Datos!X85</f>
        <v>0</v>
      </c>
      <c r="X73" s="86">
        <f>Registro_Datos!Y85</f>
        <v>0</v>
      </c>
      <c r="Y73" s="25" t="str">
        <f>IF(Registro_Datos!$U$3="Esc 1",
    IF((COUNTIFS(E73:W73,1, $E$6:$W$6,"Prioridad 1") + COUNTIFS(E73:W73,1, $E$6:$W$6, "Prioridad 2")/2 + COUNTIFS(E73:W73,1,$E$6:$W$6, "Prioridad 3")/3)&gt;=1,
        "Predio Rechazado",
        "Predio Aprobado"),
    IF(Registro_Datos!$U$3="Esc 2",
        IF((COUNTIFS(E73:W73,1, $E$6:$W$6,"Prioridad 1") + COUNTIFS(E73:W73,1, $E$6:$W$6, "Prioridad 2")/3 + COUNTIFS(E73:W73,1,$E$6:$W$6, "Prioridad 3")/4)&gt;=1,
            "Predio Rechazado",
            "Predio Aprobado")))</f>
        <v>Predio Aprobado</v>
      </c>
    </row>
    <row r="74" spans="1:25" s="5" customFormat="1" ht="18" x14ac:dyDescent="0.25">
      <c r="A74" s="74" t="str">
        <f>Registro_Datos!B86</f>
        <v>67</v>
      </c>
      <c r="B74" s="30">
        <f>Registro_Datos!C86</f>
        <v>0</v>
      </c>
      <c r="C74" s="58" t="str">
        <f>IF(Registro_Datos!D55&lt;&gt;"",Registro_Datos!D55," ")</f>
        <v xml:space="preserve"> </v>
      </c>
      <c r="D74" s="57" t="str">
        <f>IF(Registro_Datos!E55&lt;&gt;"",Registro_Datos!E55,"")</f>
        <v/>
      </c>
      <c r="E74" s="85">
        <f>Registro_Datos!F86</f>
        <v>0</v>
      </c>
      <c r="F74" s="85">
        <f>Registro_Datos!G86</f>
        <v>0</v>
      </c>
      <c r="G74" s="85">
        <f>Registro_Datos!H86</f>
        <v>0</v>
      </c>
      <c r="H74" s="85">
        <f>Registro_Datos!I86</f>
        <v>0</v>
      </c>
      <c r="I74" s="85">
        <f>Registro_Datos!J86</f>
        <v>0</v>
      </c>
      <c r="J74" s="85">
        <f>Registro_Datos!K86</f>
        <v>0</v>
      </c>
      <c r="K74" s="85">
        <f>Registro_Datos!L86</f>
        <v>0</v>
      </c>
      <c r="L74" s="85">
        <f>Registro_Datos!M86</f>
        <v>0</v>
      </c>
      <c r="M74" s="85">
        <f>Registro_Datos!N86</f>
        <v>0</v>
      </c>
      <c r="N74" s="85">
        <f>Registro_Datos!O86</f>
        <v>0</v>
      </c>
      <c r="O74" s="85">
        <f>Registro_Datos!P86</f>
        <v>0</v>
      </c>
      <c r="P74" s="85">
        <f>Registro_Datos!Q86</f>
        <v>0</v>
      </c>
      <c r="Q74" s="85">
        <f>Registro_Datos!R86</f>
        <v>0</v>
      </c>
      <c r="R74" s="85">
        <f>Registro_Datos!S86</f>
        <v>0</v>
      </c>
      <c r="S74" s="85">
        <f>Registro_Datos!T86</f>
        <v>0</v>
      </c>
      <c r="T74" s="85">
        <f>Registro_Datos!U86</f>
        <v>0</v>
      </c>
      <c r="U74" s="85">
        <f>Registro_Datos!V86</f>
        <v>0</v>
      </c>
      <c r="V74" s="85">
        <f>Registro_Datos!W86</f>
        <v>0</v>
      </c>
      <c r="W74" s="85">
        <f>Registro_Datos!X86</f>
        <v>0</v>
      </c>
      <c r="X74" s="86">
        <f>Registro_Datos!Y86</f>
        <v>0</v>
      </c>
      <c r="Y74" s="25" t="str">
        <f>IF(Registro_Datos!$U$3="Esc 1",
    IF((COUNTIFS(E74:W74,1, $E$6:$W$6,"Prioridad 1") + COUNTIFS(E74:W74,1, $E$6:$W$6, "Prioridad 2")/2 + COUNTIFS(E74:W74,1,$E$6:$W$6, "Prioridad 3")/3)&gt;=1,
        "Predio Rechazado",
        "Predio Aprobado"),
    IF(Registro_Datos!$U$3="Esc 2",
        IF((COUNTIFS(E74:W74,1, $E$6:$W$6,"Prioridad 1") + COUNTIFS(E74:W74,1, $E$6:$W$6, "Prioridad 2")/3 + COUNTIFS(E74:W74,1,$E$6:$W$6, "Prioridad 3")/4)&gt;=1,
            "Predio Rechazado",
            "Predio Aprobado")))</f>
        <v>Predio Aprobado</v>
      </c>
    </row>
    <row r="75" spans="1:25" s="5" customFormat="1" ht="18" x14ac:dyDescent="0.25">
      <c r="A75" s="74" t="str">
        <f>Registro_Datos!B87</f>
        <v>68</v>
      </c>
      <c r="B75" s="30">
        <f>Registro_Datos!C87</f>
        <v>0</v>
      </c>
      <c r="C75" s="58" t="str">
        <f>IF(Registro_Datos!D56&lt;&gt;"",Registro_Datos!D56," ")</f>
        <v xml:space="preserve"> </v>
      </c>
      <c r="D75" s="57" t="str">
        <f>IF(Registro_Datos!E56&lt;&gt;"",Registro_Datos!E56,"")</f>
        <v/>
      </c>
      <c r="E75" s="85">
        <f>Registro_Datos!F87</f>
        <v>0</v>
      </c>
      <c r="F75" s="85">
        <f>Registro_Datos!G87</f>
        <v>0</v>
      </c>
      <c r="G75" s="85">
        <f>Registro_Datos!H87</f>
        <v>0</v>
      </c>
      <c r="H75" s="85">
        <f>Registro_Datos!I87</f>
        <v>0</v>
      </c>
      <c r="I75" s="85">
        <f>Registro_Datos!J87</f>
        <v>0</v>
      </c>
      <c r="J75" s="85">
        <f>Registro_Datos!K87</f>
        <v>0</v>
      </c>
      <c r="K75" s="85">
        <f>Registro_Datos!L87</f>
        <v>0</v>
      </c>
      <c r="L75" s="85">
        <f>Registro_Datos!M87</f>
        <v>0</v>
      </c>
      <c r="M75" s="85">
        <f>Registro_Datos!N87</f>
        <v>0</v>
      </c>
      <c r="N75" s="85">
        <f>Registro_Datos!O87</f>
        <v>0</v>
      </c>
      <c r="O75" s="85">
        <f>Registro_Datos!P87</f>
        <v>0</v>
      </c>
      <c r="P75" s="85">
        <f>Registro_Datos!Q87</f>
        <v>0</v>
      </c>
      <c r="Q75" s="85">
        <f>Registro_Datos!R87</f>
        <v>0</v>
      </c>
      <c r="R75" s="85">
        <f>Registro_Datos!S87</f>
        <v>0</v>
      </c>
      <c r="S75" s="85">
        <f>Registro_Datos!T87</f>
        <v>0</v>
      </c>
      <c r="T75" s="85">
        <f>Registro_Datos!U87</f>
        <v>0</v>
      </c>
      <c r="U75" s="85">
        <f>Registro_Datos!V87</f>
        <v>0</v>
      </c>
      <c r="V75" s="85">
        <f>Registro_Datos!W87</f>
        <v>0</v>
      </c>
      <c r="W75" s="85">
        <f>Registro_Datos!X87</f>
        <v>0</v>
      </c>
      <c r="X75" s="86">
        <f>Registro_Datos!Y87</f>
        <v>0</v>
      </c>
      <c r="Y75" s="25" t="str">
        <f>IF(Registro_Datos!$U$3="Esc 1",
    IF((COUNTIFS(E75:W75,1, $E$6:$W$6,"Prioridad 1") + COUNTIFS(E75:W75,1, $E$6:$W$6, "Prioridad 2")/2 + COUNTIFS(E75:W75,1,$E$6:$W$6, "Prioridad 3")/3)&gt;=1,
        "Predio Rechazado",
        "Predio Aprobado"),
    IF(Registro_Datos!$U$3="Esc 2",
        IF((COUNTIFS(E75:W75,1, $E$6:$W$6,"Prioridad 1") + COUNTIFS(E75:W75,1, $E$6:$W$6, "Prioridad 2")/3 + COUNTIFS(E75:W75,1,$E$6:$W$6, "Prioridad 3")/4)&gt;=1,
            "Predio Rechazado",
            "Predio Aprobado")))</f>
        <v>Predio Aprobado</v>
      </c>
    </row>
    <row r="76" spans="1:25" s="5" customFormat="1" ht="18" x14ac:dyDescent="0.25">
      <c r="A76" s="74" t="str">
        <f>Registro_Datos!B88</f>
        <v>69</v>
      </c>
      <c r="B76" s="30">
        <f>Registro_Datos!C88</f>
        <v>0</v>
      </c>
      <c r="C76" s="58" t="str">
        <f>IF(Registro_Datos!D57&lt;&gt;"",Registro_Datos!D57," ")</f>
        <v xml:space="preserve"> </v>
      </c>
      <c r="D76" s="57" t="str">
        <f>IF(Registro_Datos!E57&lt;&gt;"",Registro_Datos!E57,"")</f>
        <v/>
      </c>
      <c r="E76" s="85">
        <f>Registro_Datos!F88</f>
        <v>0</v>
      </c>
      <c r="F76" s="85">
        <f>Registro_Datos!G88</f>
        <v>0</v>
      </c>
      <c r="G76" s="85">
        <f>Registro_Datos!H88</f>
        <v>0</v>
      </c>
      <c r="H76" s="85">
        <f>Registro_Datos!I88</f>
        <v>0</v>
      </c>
      <c r="I76" s="85">
        <f>Registro_Datos!J88</f>
        <v>0</v>
      </c>
      <c r="J76" s="85">
        <f>Registro_Datos!K88</f>
        <v>0</v>
      </c>
      <c r="K76" s="85">
        <f>Registro_Datos!L88</f>
        <v>0</v>
      </c>
      <c r="L76" s="85">
        <f>Registro_Datos!M88</f>
        <v>0</v>
      </c>
      <c r="M76" s="85">
        <f>Registro_Datos!N88</f>
        <v>0</v>
      </c>
      <c r="N76" s="85">
        <f>Registro_Datos!O88</f>
        <v>0</v>
      </c>
      <c r="O76" s="85">
        <f>Registro_Datos!P88</f>
        <v>0</v>
      </c>
      <c r="P76" s="85">
        <f>Registro_Datos!Q88</f>
        <v>0</v>
      </c>
      <c r="Q76" s="85">
        <f>Registro_Datos!R88</f>
        <v>0</v>
      </c>
      <c r="R76" s="85">
        <f>Registro_Datos!S88</f>
        <v>0</v>
      </c>
      <c r="S76" s="85">
        <f>Registro_Datos!T88</f>
        <v>0</v>
      </c>
      <c r="T76" s="85">
        <f>Registro_Datos!U88</f>
        <v>0</v>
      </c>
      <c r="U76" s="85">
        <f>Registro_Datos!V88</f>
        <v>0</v>
      </c>
      <c r="V76" s="85">
        <f>Registro_Datos!W88</f>
        <v>0</v>
      </c>
      <c r="W76" s="85">
        <f>Registro_Datos!X88</f>
        <v>0</v>
      </c>
      <c r="X76" s="86">
        <f>Registro_Datos!Y88</f>
        <v>0</v>
      </c>
      <c r="Y76" s="25" t="str">
        <f>IF(Registro_Datos!$U$3="Esc 1",
    IF((COUNTIFS(E76:W76,1, $E$6:$W$6,"Prioridad 1") + COUNTIFS(E76:W76,1, $E$6:$W$6, "Prioridad 2")/2 + COUNTIFS(E76:W76,1,$E$6:$W$6, "Prioridad 3")/3)&gt;=1,
        "Predio Rechazado",
        "Predio Aprobado"),
    IF(Registro_Datos!$U$3="Esc 2",
        IF((COUNTIFS(E76:W76,1, $E$6:$W$6,"Prioridad 1") + COUNTIFS(E76:W76,1, $E$6:$W$6, "Prioridad 2")/3 + COUNTIFS(E76:W76,1,$E$6:$W$6, "Prioridad 3")/4)&gt;=1,
            "Predio Rechazado",
            "Predio Aprobado")))</f>
        <v>Predio Aprobado</v>
      </c>
    </row>
    <row r="77" spans="1:25" s="5" customFormat="1" ht="18" x14ac:dyDescent="0.25">
      <c r="A77" s="74" t="str">
        <f>Registro_Datos!B89</f>
        <v>70</v>
      </c>
      <c r="B77" s="30">
        <f>Registro_Datos!C89</f>
        <v>0</v>
      </c>
      <c r="C77" s="58" t="str">
        <f>IF(Registro_Datos!D58&lt;&gt;"",Registro_Datos!D58," ")</f>
        <v xml:space="preserve"> </v>
      </c>
      <c r="D77" s="57" t="str">
        <f>IF(Registro_Datos!E58&lt;&gt;"",Registro_Datos!E58,"")</f>
        <v/>
      </c>
      <c r="E77" s="85">
        <f>Registro_Datos!F89</f>
        <v>0</v>
      </c>
      <c r="F77" s="85">
        <f>Registro_Datos!G89</f>
        <v>0</v>
      </c>
      <c r="G77" s="85">
        <f>Registro_Datos!H89</f>
        <v>0</v>
      </c>
      <c r="H77" s="85">
        <f>Registro_Datos!I89</f>
        <v>0</v>
      </c>
      <c r="I77" s="85">
        <f>Registro_Datos!J89</f>
        <v>0</v>
      </c>
      <c r="J77" s="85">
        <f>Registro_Datos!K89</f>
        <v>0</v>
      </c>
      <c r="K77" s="85">
        <f>Registro_Datos!L89</f>
        <v>0</v>
      </c>
      <c r="L77" s="85">
        <f>Registro_Datos!M89</f>
        <v>0</v>
      </c>
      <c r="M77" s="85">
        <f>Registro_Datos!N89</f>
        <v>0</v>
      </c>
      <c r="N77" s="85">
        <f>Registro_Datos!O89</f>
        <v>0</v>
      </c>
      <c r="O77" s="85">
        <f>Registro_Datos!P89</f>
        <v>0</v>
      </c>
      <c r="P77" s="85">
        <f>Registro_Datos!Q89</f>
        <v>0</v>
      </c>
      <c r="Q77" s="85">
        <f>Registro_Datos!R89</f>
        <v>0</v>
      </c>
      <c r="R77" s="85">
        <f>Registro_Datos!S89</f>
        <v>0</v>
      </c>
      <c r="S77" s="85">
        <f>Registro_Datos!T89</f>
        <v>0</v>
      </c>
      <c r="T77" s="85">
        <f>Registro_Datos!U89</f>
        <v>0</v>
      </c>
      <c r="U77" s="85">
        <f>Registro_Datos!V89</f>
        <v>0</v>
      </c>
      <c r="V77" s="85">
        <f>Registro_Datos!W89</f>
        <v>0</v>
      </c>
      <c r="W77" s="85">
        <f>Registro_Datos!X89</f>
        <v>0</v>
      </c>
      <c r="X77" s="86">
        <f>Registro_Datos!Y89</f>
        <v>0</v>
      </c>
      <c r="Y77" s="25" t="str">
        <f>IF(Registro_Datos!$U$3="Esc 1",
    IF((COUNTIFS(E77:W77,1, $E$6:$W$6,"Prioridad 1") + COUNTIFS(E77:W77,1, $E$6:$W$6, "Prioridad 2")/2 + COUNTIFS(E77:W77,1,$E$6:$W$6, "Prioridad 3")/3)&gt;=1,
        "Predio Rechazado",
        "Predio Aprobado"),
    IF(Registro_Datos!$U$3="Esc 2",
        IF((COUNTIFS(E77:W77,1, $E$6:$W$6,"Prioridad 1") + COUNTIFS(E77:W77,1, $E$6:$W$6, "Prioridad 2")/3 + COUNTIFS(E77:W77,1,$E$6:$W$6, "Prioridad 3")/4)&gt;=1,
            "Predio Rechazado",
            "Predio Aprobado")))</f>
        <v>Predio Aprobado</v>
      </c>
    </row>
    <row r="78" spans="1:25" s="5" customFormat="1" ht="18" x14ac:dyDescent="0.25">
      <c r="A78" s="74" t="str">
        <f>Registro_Datos!B90</f>
        <v>71</v>
      </c>
      <c r="B78" s="30">
        <f>Registro_Datos!C90</f>
        <v>0</v>
      </c>
      <c r="C78" s="58" t="str">
        <f>IF(Registro_Datos!D59&lt;&gt;"",Registro_Datos!D59," ")</f>
        <v xml:space="preserve"> </v>
      </c>
      <c r="D78" s="57" t="str">
        <f>IF(Registro_Datos!E59&lt;&gt;"",Registro_Datos!E59,"")</f>
        <v/>
      </c>
      <c r="E78" s="85">
        <f>Registro_Datos!F90</f>
        <v>0</v>
      </c>
      <c r="F78" s="85">
        <f>Registro_Datos!G90</f>
        <v>0</v>
      </c>
      <c r="G78" s="85">
        <f>Registro_Datos!H90</f>
        <v>0</v>
      </c>
      <c r="H78" s="85">
        <f>Registro_Datos!I90</f>
        <v>0</v>
      </c>
      <c r="I78" s="85">
        <f>Registro_Datos!J90</f>
        <v>0</v>
      </c>
      <c r="J78" s="85">
        <f>Registro_Datos!K90</f>
        <v>0</v>
      </c>
      <c r="K78" s="85">
        <f>Registro_Datos!L90</f>
        <v>0</v>
      </c>
      <c r="L78" s="85">
        <f>Registro_Datos!M90</f>
        <v>0</v>
      </c>
      <c r="M78" s="85">
        <f>Registro_Datos!N90</f>
        <v>0</v>
      </c>
      <c r="N78" s="85">
        <f>Registro_Datos!O90</f>
        <v>0</v>
      </c>
      <c r="O78" s="85">
        <f>Registro_Datos!P90</f>
        <v>0</v>
      </c>
      <c r="P78" s="85">
        <f>Registro_Datos!Q90</f>
        <v>0</v>
      </c>
      <c r="Q78" s="85">
        <f>Registro_Datos!R90</f>
        <v>0</v>
      </c>
      <c r="R78" s="85">
        <f>Registro_Datos!S90</f>
        <v>0</v>
      </c>
      <c r="S78" s="85">
        <f>Registro_Datos!T90</f>
        <v>0</v>
      </c>
      <c r="T78" s="85">
        <f>Registro_Datos!U90</f>
        <v>0</v>
      </c>
      <c r="U78" s="85">
        <f>Registro_Datos!V90</f>
        <v>0</v>
      </c>
      <c r="V78" s="85">
        <f>Registro_Datos!W90</f>
        <v>0</v>
      </c>
      <c r="W78" s="85">
        <f>Registro_Datos!X90</f>
        <v>0</v>
      </c>
      <c r="X78" s="86">
        <f>Registro_Datos!Y90</f>
        <v>0</v>
      </c>
      <c r="Y78" s="25" t="str">
        <f>IF(Registro_Datos!$U$3="Esc 1",
    IF((COUNTIFS(E78:W78,1, $E$6:$W$6,"Prioridad 1") + COUNTIFS(E78:W78,1, $E$6:$W$6, "Prioridad 2")/2 + COUNTIFS(E78:W78,1,$E$6:$W$6, "Prioridad 3")/3)&gt;=1,
        "Predio Rechazado",
        "Predio Aprobado"),
    IF(Registro_Datos!$U$3="Esc 2",
        IF((COUNTIFS(E78:W78,1, $E$6:$W$6,"Prioridad 1") + COUNTIFS(E78:W78,1, $E$6:$W$6, "Prioridad 2")/3 + COUNTIFS(E78:W78,1,$E$6:$W$6, "Prioridad 3")/4)&gt;=1,
            "Predio Rechazado",
            "Predio Aprobado")))</f>
        <v>Predio Aprobado</v>
      </c>
    </row>
    <row r="79" spans="1:25" s="5" customFormat="1" ht="18" x14ac:dyDescent="0.25">
      <c r="A79" s="74" t="str">
        <f>Registro_Datos!B91</f>
        <v>72</v>
      </c>
      <c r="B79" s="30">
        <f>Registro_Datos!C91</f>
        <v>0</v>
      </c>
      <c r="C79" s="58" t="str">
        <f>IF(Registro_Datos!D60&lt;&gt;"",Registro_Datos!D60," ")</f>
        <v xml:space="preserve"> </v>
      </c>
      <c r="D79" s="57" t="str">
        <f>IF(Registro_Datos!E60&lt;&gt;"",Registro_Datos!E60,"")</f>
        <v/>
      </c>
      <c r="E79" s="85">
        <f>Registro_Datos!F91</f>
        <v>0</v>
      </c>
      <c r="F79" s="85">
        <f>Registro_Datos!G91</f>
        <v>0</v>
      </c>
      <c r="G79" s="85">
        <f>Registro_Datos!H91</f>
        <v>0</v>
      </c>
      <c r="H79" s="85">
        <f>Registro_Datos!I91</f>
        <v>0</v>
      </c>
      <c r="I79" s="85">
        <f>Registro_Datos!J91</f>
        <v>0</v>
      </c>
      <c r="J79" s="85">
        <f>Registro_Datos!K91</f>
        <v>0</v>
      </c>
      <c r="K79" s="85">
        <f>Registro_Datos!L91</f>
        <v>0</v>
      </c>
      <c r="L79" s="85">
        <f>Registro_Datos!M91</f>
        <v>0</v>
      </c>
      <c r="M79" s="85">
        <f>Registro_Datos!N91</f>
        <v>0</v>
      </c>
      <c r="N79" s="85">
        <f>Registro_Datos!O91</f>
        <v>0</v>
      </c>
      <c r="O79" s="85">
        <f>Registro_Datos!P91</f>
        <v>0</v>
      </c>
      <c r="P79" s="85">
        <f>Registro_Datos!Q91</f>
        <v>0</v>
      </c>
      <c r="Q79" s="85">
        <f>Registro_Datos!R91</f>
        <v>0</v>
      </c>
      <c r="R79" s="85">
        <f>Registro_Datos!S91</f>
        <v>0</v>
      </c>
      <c r="S79" s="85">
        <f>Registro_Datos!T91</f>
        <v>0</v>
      </c>
      <c r="T79" s="85">
        <f>Registro_Datos!U91</f>
        <v>0</v>
      </c>
      <c r="U79" s="85">
        <f>Registro_Datos!V91</f>
        <v>0</v>
      </c>
      <c r="V79" s="85">
        <f>Registro_Datos!W91</f>
        <v>0</v>
      </c>
      <c r="W79" s="85">
        <f>Registro_Datos!X91</f>
        <v>0</v>
      </c>
      <c r="X79" s="86">
        <f>Registro_Datos!Y91</f>
        <v>0</v>
      </c>
      <c r="Y79" s="25" t="str">
        <f>IF(Registro_Datos!$U$3="Esc 1",
    IF((COUNTIFS(E79:W79,1, $E$6:$W$6,"Prioridad 1") + COUNTIFS(E79:W79,1, $E$6:$W$6, "Prioridad 2")/2 + COUNTIFS(E79:W79,1,$E$6:$W$6, "Prioridad 3")/3)&gt;=1,
        "Predio Rechazado",
        "Predio Aprobado"),
    IF(Registro_Datos!$U$3="Esc 2",
        IF((COUNTIFS(E79:W79,1, $E$6:$W$6,"Prioridad 1") + COUNTIFS(E79:W79,1, $E$6:$W$6, "Prioridad 2")/3 + COUNTIFS(E79:W79,1,$E$6:$W$6, "Prioridad 3")/4)&gt;=1,
            "Predio Rechazado",
            "Predio Aprobado")))</f>
        <v>Predio Aprobado</v>
      </c>
    </row>
    <row r="80" spans="1:25" s="5" customFormat="1" ht="18" x14ac:dyDescent="0.25">
      <c r="A80" s="74" t="str">
        <f>Registro_Datos!B92</f>
        <v>73</v>
      </c>
      <c r="B80" s="30">
        <f>Registro_Datos!C92</f>
        <v>0</v>
      </c>
      <c r="C80" s="58" t="str">
        <f>IF(Registro_Datos!D61&lt;&gt;"",Registro_Datos!D61," ")</f>
        <v xml:space="preserve"> </v>
      </c>
      <c r="D80" s="57" t="str">
        <f>IF(Registro_Datos!E61&lt;&gt;"",Registro_Datos!E61,"")</f>
        <v/>
      </c>
      <c r="E80" s="85">
        <f>Registro_Datos!F92</f>
        <v>0</v>
      </c>
      <c r="F80" s="85">
        <f>Registro_Datos!G92</f>
        <v>0</v>
      </c>
      <c r="G80" s="85">
        <f>Registro_Datos!H92</f>
        <v>0</v>
      </c>
      <c r="H80" s="85">
        <f>Registro_Datos!I92</f>
        <v>0</v>
      </c>
      <c r="I80" s="85">
        <f>Registro_Datos!J92</f>
        <v>0</v>
      </c>
      <c r="J80" s="85">
        <f>Registro_Datos!K92</f>
        <v>0</v>
      </c>
      <c r="K80" s="85">
        <f>Registro_Datos!L92</f>
        <v>0</v>
      </c>
      <c r="L80" s="85">
        <f>Registro_Datos!M92</f>
        <v>0</v>
      </c>
      <c r="M80" s="85">
        <f>Registro_Datos!N92</f>
        <v>0</v>
      </c>
      <c r="N80" s="85">
        <f>Registro_Datos!O92</f>
        <v>0</v>
      </c>
      <c r="O80" s="85">
        <f>Registro_Datos!P92</f>
        <v>0</v>
      </c>
      <c r="P80" s="85">
        <f>Registro_Datos!Q92</f>
        <v>0</v>
      </c>
      <c r="Q80" s="85">
        <f>Registro_Datos!R92</f>
        <v>0</v>
      </c>
      <c r="R80" s="85">
        <f>Registro_Datos!S92</f>
        <v>0</v>
      </c>
      <c r="S80" s="85">
        <f>Registro_Datos!T92</f>
        <v>0</v>
      </c>
      <c r="T80" s="85">
        <f>Registro_Datos!U92</f>
        <v>0</v>
      </c>
      <c r="U80" s="85">
        <f>Registro_Datos!V92</f>
        <v>0</v>
      </c>
      <c r="V80" s="85">
        <f>Registro_Datos!W92</f>
        <v>0</v>
      </c>
      <c r="W80" s="85">
        <f>Registro_Datos!X92</f>
        <v>0</v>
      </c>
      <c r="X80" s="86">
        <f>Registro_Datos!Y92</f>
        <v>0</v>
      </c>
      <c r="Y80" s="25" t="str">
        <f>IF(Registro_Datos!$U$3="Esc 1",
    IF((COUNTIFS(E80:W80,1, $E$6:$W$6,"Prioridad 1") + COUNTIFS(E80:W80,1, $E$6:$W$6, "Prioridad 2")/2 + COUNTIFS(E80:W80,1,$E$6:$W$6, "Prioridad 3")/3)&gt;=1,
        "Predio Rechazado",
        "Predio Aprobado"),
    IF(Registro_Datos!$U$3="Esc 2",
        IF((COUNTIFS(E80:W80,1, $E$6:$W$6,"Prioridad 1") + COUNTIFS(E80:W80,1, $E$6:$W$6, "Prioridad 2")/3 + COUNTIFS(E80:W80,1,$E$6:$W$6, "Prioridad 3")/4)&gt;=1,
            "Predio Rechazado",
            "Predio Aprobado")))</f>
        <v>Predio Aprobado</v>
      </c>
    </row>
    <row r="81" spans="1:25" s="5" customFormat="1" ht="18" x14ac:dyDescent="0.25">
      <c r="A81" s="74" t="str">
        <f>Registro_Datos!B93</f>
        <v>74</v>
      </c>
      <c r="B81" s="30">
        <f>Registro_Datos!C93</f>
        <v>0</v>
      </c>
      <c r="C81" s="58" t="str">
        <f>IF(Registro_Datos!D62&lt;&gt;"",Registro_Datos!D62," ")</f>
        <v xml:space="preserve"> </v>
      </c>
      <c r="D81" s="57" t="str">
        <f>IF(Registro_Datos!E62&lt;&gt;"",Registro_Datos!E62,"")</f>
        <v/>
      </c>
      <c r="E81" s="85">
        <f>Registro_Datos!F93</f>
        <v>0</v>
      </c>
      <c r="F81" s="85">
        <f>Registro_Datos!G93</f>
        <v>0</v>
      </c>
      <c r="G81" s="85">
        <f>Registro_Datos!H93</f>
        <v>0</v>
      </c>
      <c r="H81" s="85">
        <f>Registro_Datos!I93</f>
        <v>0</v>
      </c>
      <c r="I81" s="85">
        <f>Registro_Datos!J93</f>
        <v>0</v>
      </c>
      <c r="J81" s="85">
        <f>Registro_Datos!K93</f>
        <v>0</v>
      </c>
      <c r="K81" s="85">
        <f>Registro_Datos!L93</f>
        <v>0</v>
      </c>
      <c r="L81" s="85">
        <f>Registro_Datos!M93</f>
        <v>0</v>
      </c>
      <c r="M81" s="85">
        <f>Registro_Datos!N93</f>
        <v>0</v>
      </c>
      <c r="N81" s="85">
        <f>Registro_Datos!O93</f>
        <v>0</v>
      </c>
      <c r="O81" s="85">
        <f>Registro_Datos!P93</f>
        <v>0</v>
      </c>
      <c r="P81" s="85">
        <f>Registro_Datos!Q93</f>
        <v>0</v>
      </c>
      <c r="Q81" s="85">
        <f>Registro_Datos!R93</f>
        <v>0</v>
      </c>
      <c r="R81" s="85">
        <f>Registro_Datos!S93</f>
        <v>0</v>
      </c>
      <c r="S81" s="85">
        <f>Registro_Datos!T93</f>
        <v>0</v>
      </c>
      <c r="T81" s="85">
        <f>Registro_Datos!U93</f>
        <v>0</v>
      </c>
      <c r="U81" s="85">
        <f>Registro_Datos!V93</f>
        <v>0</v>
      </c>
      <c r="V81" s="85">
        <f>Registro_Datos!W93</f>
        <v>0</v>
      </c>
      <c r="W81" s="85">
        <f>Registro_Datos!X93</f>
        <v>0</v>
      </c>
      <c r="X81" s="86">
        <f>Registro_Datos!Y93</f>
        <v>0</v>
      </c>
      <c r="Y81" s="25" t="str">
        <f>IF(Registro_Datos!$U$3="Esc 1",
    IF((COUNTIFS(E81:W81,1, $E$6:$W$6,"Prioridad 1") + COUNTIFS(E81:W81,1, $E$6:$W$6, "Prioridad 2")/2 + COUNTIFS(E81:W81,1,$E$6:$W$6, "Prioridad 3")/3)&gt;=1,
        "Predio Rechazado",
        "Predio Aprobado"),
    IF(Registro_Datos!$U$3="Esc 2",
        IF((COUNTIFS(E81:W81,1, $E$6:$W$6,"Prioridad 1") + COUNTIFS(E81:W81,1, $E$6:$W$6, "Prioridad 2")/3 + COUNTIFS(E81:W81,1,$E$6:$W$6, "Prioridad 3")/4)&gt;=1,
            "Predio Rechazado",
            "Predio Aprobado")))</f>
        <v>Predio Aprobado</v>
      </c>
    </row>
    <row r="82" spans="1:25" s="5" customFormat="1" ht="18" x14ac:dyDescent="0.25">
      <c r="A82" s="74" t="str">
        <f>Registro_Datos!B94</f>
        <v>75</v>
      </c>
      <c r="B82" s="30">
        <f>Registro_Datos!C94</f>
        <v>0</v>
      </c>
      <c r="C82" s="58" t="str">
        <f>IF(Registro_Datos!D63&lt;&gt;"",Registro_Datos!D63," ")</f>
        <v xml:space="preserve"> </v>
      </c>
      <c r="D82" s="57" t="str">
        <f>IF(Registro_Datos!E63&lt;&gt;"",Registro_Datos!E63,"")</f>
        <v/>
      </c>
      <c r="E82" s="85">
        <f>Registro_Datos!F94</f>
        <v>0</v>
      </c>
      <c r="F82" s="85">
        <f>Registro_Datos!G94</f>
        <v>0</v>
      </c>
      <c r="G82" s="85">
        <f>Registro_Datos!H94</f>
        <v>0</v>
      </c>
      <c r="H82" s="85">
        <f>Registro_Datos!I94</f>
        <v>0</v>
      </c>
      <c r="I82" s="85">
        <f>Registro_Datos!J94</f>
        <v>0</v>
      </c>
      <c r="J82" s="85">
        <f>Registro_Datos!K94</f>
        <v>0</v>
      </c>
      <c r="K82" s="85">
        <f>Registro_Datos!L94</f>
        <v>0</v>
      </c>
      <c r="L82" s="85">
        <f>Registro_Datos!M94</f>
        <v>0</v>
      </c>
      <c r="M82" s="85">
        <f>Registro_Datos!N94</f>
        <v>0</v>
      </c>
      <c r="N82" s="85">
        <f>Registro_Datos!O94</f>
        <v>0</v>
      </c>
      <c r="O82" s="85">
        <f>Registro_Datos!P94</f>
        <v>0</v>
      </c>
      <c r="P82" s="85">
        <f>Registro_Datos!Q94</f>
        <v>0</v>
      </c>
      <c r="Q82" s="85">
        <f>Registro_Datos!R94</f>
        <v>0</v>
      </c>
      <c r="R82" s="85">
        <f>Registro_Datos!S94</f>
        <v>0</v>
      </c>
      <c r="S82" s="85">
        <f>Registro_Datos!T94</f>
        <v>0</v>
      </c>
      <c r="T82" s="85">
        <f>Registro_Datos!U94</f>
        <v>0</v>
      </c>
      <c r="U82" s="85">
        <f>Registro_Datos!V94</f>
        <v>0</v>
      </c>
      <c r="V82" s="85">
        <f>Registro_Datos!W94</f>
        <v>0</v>
      </c>
      <c r="W82" s="85">
        <f>Registro_Datos!X94</f>
        <v>0</v>
      </c>
      <c r="X82" s="86">
        <f>Registro_Datos!Y94</f>
        <v>0</v>
      </c>
      <c r="Y82" s="25" t="str">
        <f>IF(Registro_Datos!$U$3="Esc 1",
    IF((COUNTIFS(E82:W82,1, $E$6:$W$6,"Prioridad 1") + COUNTIFS(E82:W82,1, $E$6:$W$6, "Prioridad 2")/2 + COUNTIFS(E82:W82,1,$E$6:$W$6, "Prioridad 3")/3)&gt;=1,
        "Predio Rechazado",
        "Predio Aprobado"),
    IF(Registro_Datos!$U$3="Esc 2",
        IF((COUNTIFS(E82:W82,1, $E$6:$W$6,"Prioridad 1") + COUNTIFS(E82:W82,1, $E$6:$W$6, "Prioridad 2")/3 + COUNTIFS(E82:W82,1,$E$6:$W$6, "Prioridad 3")/4)&gt;=1,
            "Predio Rechazado",
            "Predio Aprobado")))</f>
        <v>Predio Aprobado</v>
      </c>
    </row>
    <row r="83" spans="1:25" s="5" customFormat="1" ht="18" x14ac:dyDescent="0.25">
      <c r="A83" s="74" t="str">
        <f>Registro_Datos!B95</f>
        <v>76</v>
      </c>
      <c r="B83" s="30">
        <f>Registro_Datos!C95</f>
        <v>0</v>
      </c>
      <c r="C83" s="58" t="str">
        <f>IF(Registro_Datos!D64&lt;&gt;"",Registro_Datos!D64," ")</f>
        <v xml:space="preserve"> </v>
      </c>
      <c r="D83" s="57" t="str">
        <f>IF(Registro_Datos!E64&lt;&gt;"",Registro_Datos!E64,"")</f>
        <v/>
      </c>
      <c r="E83" s="85">
        <f>Registro_Datos!F95</f>
        <v>0</v>
      </c>
      <c r="F83" s="85">
        <f>Registro_Datos!G95</f>
        <v>0</v>
      </c>
      <c r="G83" s="85">
        <f>Registro_Datos!H95</f>
        <v>0</v>
      </c>
      <c r="H83" s="85">
        <f>Registro_Datos!I95</f>
        <v>0</v>
      </c>
      <c r="I83" s="85">
        <f>Registro_Datos!J95</f>
        <v>0</v>
      </c>
      <c r="J83" s="85">
        <f>Registro_Datos!K95</f>
        <v>0</v>
      </c>
      <c r="K83" s="85">
        <f>Registro_Datos!L95</f>
        <v>0</v>
      </c>
      <c r="L83" s="85">
        <f>Registro_Datos!M95</f>
        <v>0</v>
      </c>
      <c r="M83" s="85">
        <f>Registro_Datos!N95</f>
        <v>0</v>
      </c>
      <c r="N83" s="85">
        <f>Registro_Datos!O95</f>
        <v>0</v>
      </c>
      <c r="O83" s="85">
        <f>Registro_Datos!P95</f>
        <v>0</v>
      </c>
      <c r="P83" s="85">
        <f>Registro_Datos!Q95</f>
        <v>0</v>
      </c>
      <c r="Q83" s="85">
        <f>Registro_Datos!R95</f>
        <v>0</v>
      </c>
      <c r="R83" s="85">
        <f>Registro_Datos!S95</f>
        <v>0</v>
      </c>
      <c r="S83" s="85">
        <f>Registro_Datos!T95</f>
        <v>0</v>
      </c>
      <c r="T83" s="85">
        <f>Registro_Datos!U95</f>
        <v>0</v>
      </c>
      <c r="U83" s="85">
        <f>Registro_Datos!V95</f>
        <v>0</v>
      </c>
      <c r="V83" s="85">
        <f>Registro_Datos!W95</f>
        <v>0</v>
      </c>
      <c r="W83" s="85">
        <f>Registro_Datos!X95</f>
        <v>0</v>
      </c>
      <c r="X83" s="86">
        <f>Registro_Datos!Y95</f>
        <v>0</v>
      </c>
      <c r="Y83" s="25" t="str">
        <f>IF(Registro_Datos!$U$3="Esc 1",
    IF((COUNTIFS(E83:W83,1, $E$6:$W$6,"Prioridad 1") + COUNTIFS(E83:W83,1, $E$6:$W$6, "Prioridad 2")/2 + COUNTIFS(E83:W83,1,$E$6:$W$6, "Prioridad 3")/3)&gt;=1,
        "Predio Rechazado",
        "Predio Aprobado"),
    IF(Registro_Datos!$U$3="Esc 2",
        IF((COUNTIFS(E83:W83,1, $E$6:$W$6,"Prioridad 1") + COUNTIFS(E83:W83,1, $E$6:$W$6, "Prioridad 2")/3 + COUNTIFS(E83:W83,1,$E$6:$W$6, "Prioridad 3")/4)&gt;=1,
            "Predio Rechazado",
            "Predio Aprobado")))</f>
        <v>Predio Aprobado</v>
      </c>
    </row>
    <row r="84" spans="1:25" s="5" customFormat="1" ht="18" x14ac:dyDescent="0.25">
      <c r="A84" s="74" t="str">
        <f>Registro_Datos!B96</f>
        <v>77</v>
      </c>
      <c r="B84" s="30">
        <f>Registro_Datos!C96</f>
        <v>0</v>
      </c>
      <c r="C84" s="58" t="str">
        <f>IF(Registro_Datos!D65&lt;&gt;"",Registro_Datos!D65," ")</f>
        <v xml:space="preserve"> </v>
      </c>
      <c r="D84" s="57" t="str">
        <f>IF(Registro_Datos!E65&lt;&gt;"",Registro_Datos!E65,"")</f>
        <v/>
      </c>
      <c r="E84" s="85">
        <f>Registro_Datos!F96</f>
        <v>0</v>
      </c>
      <c r="F84" s="85">
        <f>Registro_Datos!G96</f>
        <v>0</v>
      </c>
      <c r="G84" s="85">
        <f>Registro_Datos!H96</f>
        <v>0</v>
      </c>
      <c r="H84" s="85">
        <f>Registro_Datos!I96</f>
        <v>0</v>
      </c>
      <c r="I84" s="85">
        <f>Registro_Datos!J96</f>
        <v>0</v>
      </c>
      <c r="J84" s="85">
        <f>Registro_Datos!K96</f>
        <v>0</v>
      </c>
      <c r="K84" s="85">
        <f>Registro_Datos!L96</f>
        <v>0</v>
      </c>
      <c r="L84" s="85">
        <f>Registro_Datos!M96</f>
        <v>0</v>
      </c>
      <c r="M84" s="85">
        <f>Registro_Datos!N96</f>
        <v>0</v>
      </c>
      <c r="N84" s="85">
        <f>Registro_Datos!O96</f>
        <v>0</v>
      </c>
      <c r="O84" s="85">
        <f>Registro_Datos!P96</f>
        <v>0</v>
      </c>
      <c r="P84" s="85">
        <f>Registro_Datos!Q96</f>
        <v>0</v>
      </c>
      <c r="Q84" s="85">
        <f>Registro_Datos!R96</f>
        <v>0</v>
      </c>
      <c r="R84" s="85">
        <f>Registro_Datos!S96</f>
        <v>0</v>
      </c>
      <c r="S84" s="85">
        <f>Registro_Datos!T96</f>
        <v>0</v>
      </c>
      <c r="T84" s="85">
        <f>Registro_Datos!U96</f>
        <v>0</v>
      </c>
      <c r="U84" s="85">
        <f>Registro_Datos!V96</f>
        <v>0</v>
      </c>
      <c r="V84" s="85">
        <f>Registro_Datos!W96</f>
        <v>0</v>
      </c>
      <c r="W84" s="85">
        <f>Registro_Datos!X96</f>
        <v>0</v>
      </c>
      <c r="X84" s="86">
        <f>Registro_Datos!Y96</f>
        <v>0</v>
      </c>
      <c r="Y84" s="25" t="str">
        <f>IF(Registro_Datos!$U$3="Esc 1",
    IF((COUNTIFS(E84:W84,1, $E$6:$W$6,"Prioridad 1") + COUNTIFS(E84:W84,1, $E$6:$W$6, "Prioridad 2")/2 + COUNTIFS(E84:W84,1,$E$6:$W$6, "Prioridad 3")/3)&gt;=1,
        "Predio Rechazado",
        "Predio Aprobado"),
    IF(Registro_Datos!$U$3="Esc 2",
        IF((COUNTIFS(E84:W84,1, $E$6:$W$6,"Prioridad 1") + COUNTIFS(E84:W84,1, $E$6:$W$6, "Prioridad 2")/3 + COUNTIFS(E84:W84,1,$E$6:$W$6, "Prioridad 3")/4)&gt;=1,
            "Predio Rechazado",
            "Predio Aprobado")))</f>
        <v>Predio Aprobado</v>
      </c>
    </row>
    <row r="85" spans="1:25" s="5" customFormat="1" ht="18" x14ac:dyDescent="0.25">
      <c r="A85" s="74" t="str">
        <f>Registro_Datos!B97</f>
        <v>78</v>
      </c>
      <c r="B85" s="30">
        <f>Registro_Datos!C97</f>
        <v>0</v>
      </c>
      <c r="C85" s="58" t="str">
        <f>IF(Registro_Datos!D66&lt;&gt;"",Registro_Datos!D66," ")</f>
        <v xml:space="preserve"> </v>
      </c>
      <c r="D85" s="57" t="str">
        <f>IF(Registro_Datos!E66&lt;&gt;"",Registro_Datos!E66,"")</f>
        <v/>
      </c>
      <c r="E85" s="85">
        <f>Registro_Datos!F97</f>
        <v>0</v>
      </c>
      <c r="F85" s="85">
        <f>Registro_Datos!G97</f>
        <v>0</v>
      </c>
      <c r="G85" s="85">
        <f>Registro_Datos!H97</f>
        <v>0</v>
      </c>
      <c r="H85" s="85">
        <f>Registro_Datos!I97</f>
        <v>0</v>
      </c>
      <c r="I85" s="85">
        <f>Registro_Datos!J97</f>
        <v>0</v>
      </c>
      <c r="J85" s="85">
        <f>Registro_Datos!K97</f>
        <v>0</v>
      </c>
      <c r="K85" s="85">
        <f>Registro_Datos!L97</f>
        <v>0</v>
      </c>
      <c r="L85" s="85">
        <f>Registro_Datos!M97</f>
        <v>0</v>
      </c>
      <c r="M85" s="85">
        <f>Registro_Datos!N97</f>
        <v>0</v>
      </c>
      <c r="N85" s="85">
        <f>Registro_Datos!O97</f>
        <v>0</v>
      </c>
      <c r="O85" s="85">
        <f>Registro_Datos!P97</f>
        <v>0</v>
      </c>
      <c r="P85" s="85">
        <f>Registro_Datos!Q97</f>
        <v>0</v>
      </c>
      <c r="Q85" s="85">
        <f>Registro_Datos!R97</f>
        <v>0</v>
      </c>
      <c r="R85" s="85">
        <f>Registro_Datos!S97</f>
        <v>0</v>
      </c>
      <c r="S85" s="85">
        <f>Registro_Datos!T97</f>
        <v>0</v>
      </c>
      <c r="T85" s="85">
        <f>Registro_Datos!U97</f>
        <v>0</v>
      </c>
      <c r="U85" s="85">
        <f>Registro_Datos!V97</f>
        <v>0</v>
      </c>
      <c r="V85" s="85">
        <f>Registro_Datos!W97</f>
        <v>0</v>
      </c>
      <c r="W85" s="85">
        <f>Registro_Datos!X97</f>
        <v>0</v>
      </c>
      <c r="X85" s="86">
        <f>Registro_Datos!Y97</f>
        <v>0</v>
      </c>
      <c r="Y85" s="25" t="str">
        <f>IF(Registro_Datos!$U$3="Esc 1",
    IF((COUNTIFS(E85:W85,1, $E$6:$W$6,"Prioridad 1") + COUNTIFS(E85:W85,1, $E$6:$W$6, "Prioridad 2")/2 + COUNTIFS(E85:W85,1,$E$6:$W$6, "Prioridad 3")/3)&gt;=1,
        "Predio Rechazado",
        "Predio Aprobado"),
    IF(Registro_Datos!$U$3="Esc 2",
        IF((COUNTIFS(E85:W85,1, $E$6:$W$6,"Prioridad 1") + COUNTIFS(E85:W85,1, $E$6:$W$6, "Prioridad 2")/3 + COUNTIFS(E85:W85,1,$E$6:$W$6, "Prioridad 3")/4)&gt;=1,
            "Predio Rechazado",
            "Predio Aprobado")))</f>
        <v>Predio Aprobado</v>
      </c>
    </row>
    <row r="86" spans="1:25" s="5" customFormat="1" ht="18" x14ac:dyDescent="0.25">
      <c r="A86" s="74" t="str">
        <f>Registro_Datos!B98</f>
        <v>79</v>
      </c>
      <c r="B86" s="30">
        <f>Registro_Datos!C98</f>
        <v>0</v>
      </c>
      <c r="C86" s="58" t="str">
        <f>IF(Registro_Datos!D67&lt;&gt;"",Registro_Datos!D67," ")</f>
        <v xml:space="preserve"> </v>
      </c>
      <c r="D86" s="57" t="str">
        <f>IF(Registro_Datos!E67&lt;&gt;"",Registro_Datos!E67,"")</f>
        <v/>
      </c>
      <c r="E86" s="85">
        <f>Registro_Datos!F98</f>
        <v>0</v>
      </c>
      <c r="F86" s="85">
        <f>Registro_Datos!G98</f>
        <v>0</v>
      </c>
      <c r="G86" s="85">
        <f>Registro_Datos!H98</f>
        <v>0</v>
      </c>
      <c r="H86" s="85">
        <f>Registro_Datos!I98</f>
        <v>0</v>
      </c>
      <c r="I86" s="85">
        <f>Registro_Datos!J98</f>
        <v>0</v>
      </c>
      <c r="J86" s="85">
        <f>Registro_Datos!K98</f>
        <v>0</v>
      </c>
      <c r="K86" s="85">
        <f>Registro_Datos!L98</f>
        <v>0</v>
      </c>
      <c r="L86" s="85">
        <f>Registro_Datos!M98</f>
        <v>0</v>
      </c>
      <c r="M86" s="85">
        <f>Registro_Datos!N98</f>
        <v>0</v>
      </c>
      <c r="N86" s="85">
        <f>Registro_Datos!O98</f>
        <v>0</v>
      </c>
      <c r="O86" s="85">
        <f>Registro_Datos!P98</f>
        <v>0</v>
      </c>
      <c r="P86" s="85">
        <f>Registro_Datos!Q98</f>
        <v>0</v>
      </c>
      <c r="Q86" s="85">
        <f>Registro_Datos!R98</f>
        <v>0</v>
      </c>
      <c r="R86" s="85">
        <f>Registro_Datos!S98</f>
        <v>0</v>
      </c>
      <c r="S86" s="85">
        <f>Registro_Datos!T98</f>
        <v>0</v>
      </c>
      <c r="T86" s="85">
        <f>Registro_Datos!U98</f>
        <v>0</v>
      </c>
      <c r="U86" s="85">
        <f>Registro_Datos!V98</f>
        <v>0</v>
      </c>
      <c r="V86" s="85">
        <f>Registro_Datos!W98</f>
        <v>0</v>
      </c>
      <c r="W86" s="85">
        <f>Registro_Datos!X98</f>
        <v>0</v>
      </c>
      <c r="X86" s="86">
        <f>Registro_Datos!Y98</f>
        <v>0</v>
      </c>
      <c r="Y86" s="25" t="str">
        <f>IF(Registro_Datos!$U$3="Esc 1",
    IF((COUNTIFS(E86:W86,1, $E$6:$W$6,"Prioridad 1") + COUNTIFS(E86:W86,1, $E$6:$W$6, "Prioridad 2")/2 + COUNTIFS(E86:W86,1,$E$6:$W$6, "Prioridad 3")/3)&gt;=1,
        "Predio Rechazado",
        "Predio Aprobado"),
    IF(Registro_Datos!$U$3="Esc 2",
        IF((COUNTIFS(E86:W86,1, $E$6:$W$6,"Prioridad 1") + COUNTIFS(E86:W86,1, $E$6:$W$6, "Prioridad 2")/3 + COUNTIFS(E86:W86,1,$E$6:$W$6, "Prioridad 3")/4)&gt;=1,
            "Predio Rechazado",
            "Predio Aprobado")))</f>
        <v>Predio Aprobado</v>
      </c>
    </row>
    <row r="87" spans="1:25" s="5" customFormat="1" ht="18" x14ac:dyDescent="0.25">
      <c r="A87" s="74" t="str">
        <f>Registro_Datos!B99</f>
        <v>80</v>
      </c>
      <c r="B87" s="30">
        <f>Registro_Datos!C99</f>
        <v>0</v>
      </c>
      <c r="C87" s="58" t="str">
        <f>IF(Registro_Datos!D68&lt;&gt;"",Registro_Datos!D68," ")</f>
        <v xml:space="preserve"> </v>
      </c>
      <c r="D87" s="57" t="str">
        <f>IF(Registro_Datos!E68&lt;&gt;"",Registro_Datos!E68,"")</f>
        <v/>
      </c>
      <c r="E87" s="85">
        <f>Registro_Datos!F99</f>
        <v>0</v>
      </c>
      <c r="F87" s="85">
        <f>Registro_Datos!G99</f>
        <v>0</v>
      </c>
      <c r="G87" s="85">
        <f>Registro_Datos!H99</f>
        <v>0</v>
      </c>
      <c r="H87" s="85">
        <f>Registro_Datos!I99</f>
        <v>0</v>
      </c>
      <c r="I87" s="85">
        <f>Registro_Datos!J99</f>
        <v>0</v>
      </c>
      <c r="J87" s="85">
        <f>Registro_Datos!K99</f>
        <v>0</v>
      </c>
      <c r="K87" s="85">
        <f>Registro_Datos!L99</f>
        <v>0</v>
      </c>
      <c r="L87" s="85">
        <f>Registro_Datos!M99</f>
        <v>0</v>
      </c>
      <c r="M87" s="85">
        <f>Registro_Datos!N99</f>
        <v>0</v>
      </c>
      <c r="N87" s="85">
        <f>Registro_Datos!O99</f>
        <v>0</v>
      </c>
      <c r="O87" s="85">
        <f>Registro_Datos!P99</f>
        <v>0</v>
      </c>
      <c r="P87" s="85">
        <f>Registro_Datos!Q99</f>
        <v>0</v>
      </c>
      <c r="Q87" s="85">
        <f>Registro_Datos!R99</f>
        <v>0</v>
      </c>
      <c r="R87" s="85">
        <f>Registro_Datos!S99</f>
        <v>0</v>
      </c>
      <c r="S87" s="85">
        <f>Registro_Datos!T99</f>
        <v>0</v>
      </c>
      <c r="T87" s="85">
        <f>Registro_Datos!U99</f>
        <v>0</v>
      </c>
      <c r="U87" s="85">
        <f>Registro_Datos!V99</f>
        <v>0</v>
      </c>
      <c r="V87" s="85">
        <f>Registro_Datos!W99</f>
        <v>0</v>
      </c>
      <c r="W87" s="85">
        <f>Registro_Datos!X99</f>
        <v>0</v>
      </c>
      <c r="X87" s="86">
        <f>Registro_Datos!Y99</f>
        <v>0</v>
      </c>
      <c r="Y87" s="25" t="str">
        <f>IF(Registro_Datos!$U$3="Esc 1",
    IF((COUNTIFS(E87:W87,1, $E$6:$W$6,"Prioridad 1") + COUNTIFS(E87:W87,1, $E$6:$W$6, "Prioridad 2")/2 + COUNTIFS(E87:W87,1,$E$6:$W$6, "Prioridad 3")/3)&gt;=1,
        "Predio Rechazado",
        "Predio Aprobado"),
    IF(Registro_Datos!$U$3="Esc 2",
        IF((COUNTIFS(E87:W87,1, $E$6:$W$6,"Prioridad 1") + COUNTIFS(E87:W87,1, $E$6:$W$6, "Prioridad 2")/3 + COUNTIFS(E87:W87,1,$E$6:$W$6, "Prioridad 3")/4)&gt;=1,
            "Predio Rechazado",
            "Predio Aprobado")))</f>
        <v>Predio Aprobado</v>
      </c>
    </row>
    <row r="88" spans="1:25" s="5" customFormat="1" ht="18" x14ac:dyDescent="0.25">
      <c r="A88" s="74" t="str">
        <f>Registro_Datos!B100</f>
        <v>81</v>
      </c>
      <c r="B88" s="30">
        <f>Registro_Datos!C100</f>
        <v>0</v>
      </c>
      <c r="C88" s="58" t="str">
        <f>IF(Registro_Datos!D69&lt;&gt;"",Registro_Datos!D69," ")</f>
        <v xml:space="preserve"> </v>
      </c>
      <c r="D88" s="57" t="str">
        <f>IF(Registro_Datos!E69&lt;&gt;"",Registro_Datos!E69,"")</f>
        <v/>
      </c>
      <c r="E88" s="85">
        <f>Registro_Datos!F100</f>
        <v>0</v>
      </c>
      <c r="F88" s="85">
        <f>Registro_Datos!G100</f>
        <v>0</v>
      </c>
      <c r="G88" s="85">
        <f>Registro_Datos!H100</f>
        <v>0</v>
      </c>
      <c r="H88" s="85">
        <f>Registro_Datos!I100</f>
        <v>0</v>
      </c>
      <c r="I88" s="85">
        <f>Registro_Datos!J100</f>
        <v>0</v>
      </c>
      <c r="J88" s="85">
        <f>Registro_Datos!K100</f>
        <v>0</v>
      </c>
      <c r="K88" s="85">
        <f>Registro_Datos!L100</f>
        <v>0</v>
      </c>
      <c r="L88" s="85">
        <f>Registro_Datos!M100</f>
        <v>0</v>
      </c>
      <c r="M88" s="85">
        <f>Registro_Datos!N100</f>
        <v>0</v>
      </c>
      <c r="N88" s="85">
        <f>Registro_Datos!O100</f>
        <v>0</v>
      </c>
      <c r="O88" s="85">
        <f>Registro_Datos!P100</f>
        <v>0</v>
      </c>
      <c r="P88" s="85">
        <f>Registro_Datos!Q100</f>
        <v>0</v>
      </c>
      <c r="Q88" s="85">
        <f>Registro_Datos!R100</f>
        <v>0</v>
      </c>
      <c r="R88" s="85">
        <f>Registro_Datos!S100</f>
        <v>0</v>
      </c>
      <c r="S88" s="85">
        <f>Registro_Datos!T100</f>
        <v>0</v>
      </c>
      <c r="T88" s="85">
        <f>Registro_Datos!U100</f>
        <v>0</v>
      </c>
      <c r="U88" s="85">
        <f>Registro_Datos!V100</f>
        <v>0</v>
      </c>
      <c r="V88" s="85">
        <f>Registro_Datos!W100</f>
        <v>0</v>
      </c>
      <c r="W88" s="85">
        <f>Registro_Datos!X100</f>
        <v>0</v>
      </c>
      <c r="X88" s="86">
        <f>Registro_Datos!Y100</f>
        <v>0</v>
      </c>
      <c r="Y88" s="25" t="str">
        <f>IF(Registro_Datos!$U$3="Esc 1",
    IF((COUNTIFS(E88:W88,1, $E$6:$W$6,"Prioridad 1") + COUNTIFS(E88:W88,1, $E$6:$W$6, "Prioridad 2")/2 + COUNTIFS(E88:W88,1,$E$6:$W$6, "Prioridad 3")/3)&gt;=1,
        "Predio Rechazado",
        "Predio Aprobado"),
    IF(Registro_Datos!$U$3="Esc 2",
        IF((COUNTIFS(E88:W88,1, $E$6:$W$6,"Prioridad 1") + COUNTIFS(E88:W88,1, $E$6:$W$6, "Prioridad 2")/3 + COUNTIFS(E88:W88,1,$E$6:$W$6, "Prioridad 3")/4)&gt;=1,
            "Predio Rechazado",
            "Predio Aprobado")))</f>
        <v>Predio Aprobado</v>
      </c>
    </row>
    <row r="89" spans="1:25" s="5" customFormat="1" ht="18" x14ac:dyDescent="0.25">
      <c r="A89" s="74" t="str">
        <f>Registro_Datos!B101</f>
        <v>82</v>
      </c>
      <c r="B89" s="30">
        <f>Registro_Datos!C101</f>
        <v>0</v>
      </c>
      <c r="C89" s="58" t="str">
        <f>IF(Registro_Datos!D70&lt;&gt;"",Registro_Datos!D70," ")</f>
        <v xml:space="preserve"> </v>
      </c>
      <c r="D89" s="57" t="str">
        <f>IF(Registro_Datos!E70&lt;&gt;"",Registro_Datos!E70,"")</f>
        <v/>
      </c>
      <c r="E89" s="85">
        <f>Registro_Datos!F101</f>
        <v>0</v>
      </c>
      <c r="F89" s="85">
        <f>Registro_Datos!G101</f>
        <v>0</v>
      </c>
      <c r="G89" s="85">
        <f>Registro_Datos!H101</f>
        <v>0</v>
      </c>
      <c r="H89" s="85">
        <f>Registro_Datos!I101</f>
        <v>0</v>
      </c>
      <c r="I89" s="85">
        <f>Registro_Datos!J101</f>
        <v>0</v>
      </c>
      <c r="J89" s="85">
        <f>Registro_Datos!K101</f>
        <v>0</v>
      </c>
      <c r="K89" s="85">
        <f>Registro_Datos!L101</f>
        <v>0</v>
      </c>
      <c r="L89" s="85">
        <f>Registro_Datos!M101</f>
        <v>0</v>
      </c>
      <c r="M89" s="85">
        <f>Registro_Datos!N101</f>
        <v>0</v>
      </c>
      <c r="N89" s="85">
        <f>Registro_Datos!O101</f>
        <v>0</v>
      </c>
      <c r="O89" s="85">
        <f>Registro_Datos!P101</f>
        <v>0</v>
      </c>
      <c r="P89" s="85">
        <f>Registro_Datos!Q101</f>
        <v>0</v>
      </c>
      <c r="Q89" s="85">
        <f>Registro_Datos!R101</f>
        <v>0</v>
      </c>
      <c r="R89" s="85">
        <f>Registro_Datos!S101</f>
        <v>0</v>
      </c>
      <c r="S89" s="85">
        <f>Registro_Datos!T101</f>
        <v>0</v>
      </c>
      <c r="T89" s="85">
        <f>Registro_Datos!U101</f>
        <v>0</v>
      </c>
      <c r="U89" s="85">
        <f>Registro_Datos!V101</f>
        <v>0</v>
      </c>
      <c r="V89" s="85">
        <f>Registro_Datos!W101</f>
        <v>0</v>
      </c>
      <c r="W89" s="85">
        <f>Registro_Datos!X101</f>
        <v>0</v>
      </c>
      <c r="X89" s="86">
        <f>Registro_Datos!Y101</f>
        <v>0</v>
      </c>
      <c r="Y89" s="25" t="str">
        <f>IF(Registro_Datos!$U$3="Esc 1",
    IF((COUNTIFS(E89:W89,1, $E$6:$W$6,"Prioridad 1") + COUNTIFS(E89:W89,1, $E$6:$W$6, "Prioridad 2")/2 + COUNTIFS(E89:W89,1,$E$6:$W$6, "Prioridad 3")/3)&gt;=1,
        "Predio Rechazado",
        "Predio Aprobado"),
    IF(Registro_Datos!$U$3="Esc 2",
        IF((COUNTIFS(E89:W89,1, $E$6:$W$6,"Prioridad 1") + COUNTIFS(E89:W89,1, $E$6:$W$6, "Prioridad 2")/3 + COUNTIFS(E89:W89,1,$E$6:$W$6, "Prioridad 3")/4)&gt;=1,
            "Predio Rechazado",
            "Predio Aprobado")))</f>
        <v>Predio Aprobado</v>
      </c>
    </row>
    <row r="90" spans="1:25" s="5" customFormat="1" ht="18" x14ac:dyDescent="0.25">
      <c r="A90" s="74" t="str">
        <f>Registro_Datos!B102</f>
        <v>83</v>
      </c>
      <c r="B90" s="30">
        <f>Registro_Datos!C102</f>
        <v>0</v>
      </c>
      <c r="C90" s="58" t="str">
        <f>IF(Registro_Datos!D71&lt;&gt;"",Registro_Datos!D71," ")</f>
        <v xml:space="preserve"> </v>
      </c>
      <c r="D90" s="57" t="str">
        <f>IF(Registro_Datos!E71&lt;&gt;"",Registro_Datos!E71,"")</f>
        <v/>
      </c>
      <c r="E90" s="85">
        <f>Registro_Datos!F102</f>
        <v>0</v>
      </c>
      <c r="F90" s="85">
        <f>Registro_Datos!G102</f>
        <v>0</v>
      </c>
      <c r="G90" s="85">
        <f>Registro_Datos!H102</f>
        <v>0</v>
      </c>
      <c r="H90" s="85">
        <f>Registro_Datos!I102</f>
        <v>0</v>
      </c>
      <c r="I90" s="85">
        <f>Registro_Datos!J102</f>
        <v>0</v>
      </c>
      <c r="J90" s="85">
        <f>Registro_Datos!K102</f>
        <v>0</v>
      </c>
      <c r="K90" s="85">
        <f>Registro_Datos!L102</f>
        <v>0</v>
      </c>
      <c r="L90" s="85">
        <f>Registro_Datos!M102</f>
        <v>0</v>
      </c>
      <c r="M90" s="85">
        <f>Registro_Datos!N102</f>
        <v>0</v>
      </c>
      <c r="N90" s="85">
        <f>Registro_Datos!O102</f>
        <v>0</v>
      </c>
      <c r="O90" s="85">
        <f>Registro_Datos!P102</f>
        <v>0</v>
      </c>
      <c r="P90" s="85">
        <f>Registro_Datos!Q102</f>
        <v>0</v>
      </c>
      <c r="Q90" s="85">
        <f>Registro_Datos!R102</f>
        <v>0</v>
      </c>
      <c r="R90" s="85">
        <f>Registro_Datos!S102</f>
        <v>0</v>
      </c>
      <c r="S90" s="85">
        <f>Registro_Datos!T102</f>
        <v>0</v>
      </c>
      <c r="T90" s="85">
        <f>Registro_Datos!U102</f>
        <v>0</v>
      </c>
      <c r="U90" s="85">
        <f>Registro_Datos!V102</f>
        <v>0</v>
      </c>
      <c r="V90" s="85">
        <f>Registro_Datos!W102</f>
        <v>0</v>
      </c>
      <c r="W90" s="85">
        <f>Registro_Datos!X102</f>
        <v>0</v>
      </c>
      <c r="X90" s="86">
        <f>Registro_Datos!Y102</f>
        <v>0</v>
      </c>
      <c r="Y90" s="25" t="str">
        <f>IF(Registro_Datos!$U$3="Esc 1",
    IF((COUNTIFS(E90:W90,1, $E$6:$W$6,"Prioridad 1") + COUNTIFS(E90:W90,1, $E$6:$W$6, "Prioridad 2")/2 + COUNTIFS(E90:W90,1,$E$6:$W$6, "Prioridad 3")/3)&gt;=1,
        "Predio Rechazado",
        "Predio Aprobado"),
    IF(Registro_Datos!$U$3="Esc 2",
        IF((COUNTIFS(E90:W90,1, $E$6:$W$6,"Prioridad 1") + COUNTIFS(E90:W90,1, $E$6:$W$6, "Prioridad 2")/3 + COUNTIFS(E90:W90,1,$E$6:$W$6, "Prioridad 3")/4)&gt;=1,
            "Predio Rechazado",
            "Predio Aprobado")))</f>
        <v>Predio Aprobado</v>
      </c>
    </row>
    <row r="91" spans="1:25" s="5" customFormat="1" ht="18" x14ac:dyDescent="0.25">
      <c r="A91" s="74" t="str">
        <f>Registro_Datos!B103</f>
        <v>84</v>
      </c>
      <c r="B91" s="30">
        <f>Registro_Datos!C103</f>
        <v>0</v>
      </c>
      <c r="C91" s="58" t="str">
        <f>IF(Registro_Datos!D72&lt;&gt;"",Registro_Datos!D72," ")</f>
        <v xml:space="preserve"> </v>
      </c>
      <c r="D91" s="57" t="str">
        <f>IF(Registro_Datos!E72&lt;&gt;"",Registro_Datos!E72,"")</f>
        <v/>
      </c>
      <c r="E91" s="85">
        <f>Registro_Datos!F103</f>
        <v>0</v>
      </c>
      <c r="F91" s="85">
        <f>Registro_Datos!G103</f>
        <v>0</v>
      </c>
      <c r="G91" s="85">
        <f>Registro_Datos!H103</f>
        <v>0</v>
      </c>
      <c r="H91" s="85">
        <f>Registro_Datos!I103</f>
        <v>0</v>
      </c>
      <c r="I91" s="85">
        <f>Registro_Datos!J103</f>
        <v>0</v>
      </c>
      <c r="J91" s="85">
        <f>Registro_Datos!K103</f>
        <v>0</v>
      </c>
      <c r="K91" s="85">
        <f>Registro_Datos!L103</f>
        <v>0</v>
      </c>
      <c r="L91" s="85">
        <f>Registro_Datos!M103</f>
        <v>0</v>
      </c>
      <c r="M91" s="85">
        <f>Registro_Datos!N103</f>
        <v>0</v>
      </c>
      <c r="N91" s="85">
        <f>Registro_Datos!O103</f>
        <v>0</v>
      </c>
      <c r="O91" s="85">
        <f>Registro_Datos!P103</f>
        <v>0</v>
      </c>
      <c r="P91" s="85">
        <f>Registro_Datos!Q103</f>
        <v>0</v>
      </c>
      <c r="Q91" s="85">
        <f>Registro_Datos!R103</f>
        <v>0</v>
      </c>
      <c r="R91" s="85">
        <f>Registro_Datos!S103</f>
        <v>0</v>
      </c>
      <c r="S91" s="85">
        <f>Registro_Datos!T103</f>
        <v>0</v>
      </c>
      <c r="T91" s="85">
        <f>Registro_Datos!U103</f>
        <v>0</v>
      </c>
      <c r="U91" s="85">
        <f>Registro_Datos!V103</f>
        <v>0</v>
      </c>
      <c r="V91" s="85">
        <f>Registro_Datos!W103</f>
        <v>0</v>
      </c>
      <c r="W91" s="85">
        <f>Registro_Datos!X103</f>
        <v>0</v>
      </c>
      <c r="X91" s="86">
        <f>Registro_Datos!Y103</f>
        <v>0</v>
      </c>
      <c r="Y91" s="25" t="str">
        <f>IF(Registro_Datos!$U$3="Esc 1",
    IF((COUNTIFS(E91:W91,1, $E$6:$W$6,"Prioridad 1") + COUNTIFS(E91:W91,1, $E$6:$W$6, "Prioridad 2")/2 + COUNTIFS(E91:W91,1,$E$6:$W$6, "Prioridad 3")/3)&gt;=1,
        "Predio Rechazado",
        "Predio Aprobado"),
    IF(Registro_Datos!$U$3="Esc 2",
        IF((COUNTIFS(E91:W91,1, $E$6:$W$6,"Prioridad 1") + COUNTIFS(E91:W91,1, $E$6:$W$6, "Prioridad 2")/3 + COUNTIFS(E91:W91,1,$E$6:$W$6, "Prioridad 3")/4)&gt;=1,
            "Predio Rechazado",
            "Predio Aprobado")))</f>
        <v>Predio Aprobado</v>
      </c>
    </row>
    <row r="92" spans="1:25" s="5" customFormat="1" ht="18" x14ac:dyDescent="0.25">
      <c r="A92" s="74" t="str">
        <f>Registro_Datos!B104</f>
        <v>85</v>
      </c>
      <c r="B92" s="30">
        <f>Registro_Datos!C104</f>
        <v>0</v>
      </c>
      <c r="C92" s="58" t="str">
        <f>IF(Registro_Datos!D73&lt;&gt;"",Registro_Datos!D73," ")</f>
        <v xml:space="preserve"> </v>
      </c>
      <c r="D92" s="57" t="str">
        <f>IF(Registro_Datos!E73&lt;&gt;"",Registro_Datos!E73,"")</f>
        <v/>
      </c>
      <c r="E92" s="85">
        <f>Registro_Datos!F104</f>
        <v>0</v>
      </c>
      <c r="F92" s="85">
        <f>Registro_Datos!G104</f>
        <v>0</v>
      </c>
      <c r="G92" s="85">
        <f>Registro_Datos!H104</f>
        <v>0</v>
      </c>
      <c r="H92" s="85">
        <f>Registro_Datos!I104</f>
        <v>0</v>
      </c>
      <c r="I92" s="85">
        <f>Registro_Datos!J104</f>
        <v>0</v>
      </c>
      <c r="J92" s="85">
        <f>Registro_Datos!K104</f>
        <v>0</v>
      </c>
      <c r="K92" s="85">
        <f>Registro_Datos!L104</f>
        <v>0</v>
      </c>
      <c r="L92" s="85">
        <f>Registro_Datos!M104</f>
        <v>0</v>
      </c>
      <c r="M92" s="85">
        <f>Registro_Datos!N104</f>
        <v>0</v>
      </c>
      <c r="N92" s="85">
        <f>Registro_Datos!O104</f>
        <v>0</v>
      </c>
      <c r="O92" s="85">
        <f>Registro_Datos!P104</f>
        <v>0</v>
      </c>
      <c r="P92" s="85">
        <f>Registro_Datos!Q104</f>
        <v>0</v>
      </c>
      <c r="Q92" s="85">
        <f>Registro_Datos!R104</f>
        <v>0</v>
      </c>
      <c r="R92" s="85">
        <f>Registro_Datos!S104</f>
        <v>0</v>
      </c>
      <c r="S92" s="85">
        <f>Registro_Datos!T104</f>
        <v>0</v>
      </c>
      <c r="T92" s="85">
        <f>Registro_Datos!U104</f>
        <v>0</v>
      </c>
      <c r="U92" s="85">
        <f>Registro_Datos!V104</f>
        <v>0</v>
      </c>
      <c r="V92" s="85">
        <f>Registro_Datos!W104</f>
        <v>0</v>
      </c>
      <c r="W92" s="85">
        <f>Registro_Datos!X104</f>
        <v>0</v>
      </c>
      <c r="X92" s="86">
        <f>Registro_Datos!Y104</f>
        <v>0</v>
      </c>
      <c r="Y92" s="25" t="str">
        <f>IF(Registro_Datos!$U$3="Esc 1",
    IF((COUNTIFS(E92:W92,1, $E$6:$W$6,"Prioridad 1") + COUNTIFS(E92:W92,1, $E$6:$W$6, "Prioridad 2")/2 + COUNTIFS(E92:W92,1,$E$6:$W$6, "Prioridad 3")/3)&gt;=1,
        "Predio Rechazado",
        "Predio Aprobado"),
    IF(Registro_Datos!$U$3="Esc 2",
        IF((COUNTIFS(E92:W92,1, $E$6:$W$6,"Prioridad 1") + COUNTIFS(E92:W92,1, $E$6:$W$6, "Prioridad 2")/3 + COUNTIFS(E92:W92,1,$E$6:$W$6, "Prioridad 3")/4)&gt;=1,
            "Predio Rechazado",
            "Predio Aprobado")))</f>
        <v>Predio Aprobado</v>
      </c>
    </row>
    <row r="93" spans="1:25" s="5" customFormat="1" ht="18" x14ac:dyDescent="0.25">
      <c r="A93" s="74" t="str">
        <f>Registro_Datos!B105</f>
        <v>86</v>
      </c>
      <c r="B93" s="30">
        <f>Registro_Datos!C105</f>
        <v>0</v>
      </c>
      <c r="C93" s="58" t="str">
        <f>IF(Registro_Datos!D74&lt;&gt;"",Registro_Datos!D74," ")</f>
        <v xml:space="preserve"> </v>
      </c>
      <c r="D93" s="57" t="str">
        <f>IF(Registro_Datos!E74&lt;&gt;"",Registro_Datos!E74,"")</f>
        <v/>
      </c>
      <c r="E93" s="85">
        <f>Registro_Datos!F105</f>
        <v>0</v>
      </c>
      <c r="F93" s="85">
        <f>Registro_Datos!G105</f>
        <v>0</v>
      </c>
      <c r="G93" s="85">
        <f>Registro_Datos!H105</f>
        <v>0</v>
      </c>
      <c r="H93" s="85">
        <f>Registro_Datos!I105</f>
        <v>0</v>
      </c>
      <c r="I93" s="85">
        <f>Registro_Datos!J105</f>
        <v>0</v>
      </c>
      <c r="J93" s="85">
        <f>Registro_Datos!K105</f>
        <v>0</v>
      </c>
      <c r="K93" s="85">
        <f>Registro_Datos!L105</f>
        <v>0</v>
      </c>
      <c r="L93" s="85">
        <f>Registro_Datos!M105</f>
        <v>0</v>
      </c>
      <c r="M93" s="85">
        <f>Registro_Datos!N105</f>
        <v>0</v>
      </c>
      <c r="N93" s="85">
        <f>Registro_Datos!O105</f>
        <v>0</v>
      </c>
      <c r="O93" s="85">
        <f>Registro_Datos!P105</f>
        <v>0</v>
      </c>
      <c r="P93" s="85">
        <f>Registro_Datos!Q105</f>
        <v>0</v>
      </c>
      <c r="Q93" s="85">
        <f>Registro_Datos!R105</f>
        <v>0</v>
      </c>
      <c r="R93" s="85">
        <f>Registro_Datos!S105</f>
        <v>0</v>
      </c>
      <c r="S93" s="85">
        <f>Registro_Datos!T105</f>
        <v>0</v>
      </c>
      <c r="T93" s="85">
        <f>Registro_Datos!U105</f>
        <v>0</v>
      </c>
      <c r="U93" s="85">
        <f>Registro_Datos!V105</f>
        <v>0</v>
      </c>
      <c r="V93" s="85">
        <f>Registro_Datos!W105</f>
        <v>0</v>
      </c>
      <c r="W93" s="85">
        <f>Registro_Datos!X105</f>
        <v>0</v>
      </c>
      <c r="X93" s="86">
        <f>Registro_Datos!Y105</f>
        <v>0</v>
      </c>
      <c r="Y93" s="25" t="str">
        <f>IF(Registro_Datos!$U$3="Esc 1",
    IF((COUNTIFS(E93:W93,1, $E$6:$W$6,"Prioridad 1") + COUNTIFS(E93:W93,1, $E$6:$W$6, "Prioridad 2")/2 + COUNTIFS(E93:W93,1,$E$6:$W$6, "Prioridad 3")/3)&gt;=1,
        "Predio Rechazado",
        "Predio Aprobado"),
    IF(Registro_Datos!$U$3="Esc 2",
        IF((COUNTIFS(E93:W93,1, $E$6:$W$6,"Prioridad 1") + COUNTIFS(E93:W93,1, $E$6:$W$6, "Prioridad 2")/3 + COUNTIFS(E93:W93,1,$E$6:$W$6, "Prioridad 3")/4)&gt;=1,
            "Predio Rechazado",
            "Predio Aprobado")))</f>
        <v>Predio Aprobado</v>
      </c>
    </row>
    <row r="94" spans="1:25" s="5" customFormat="1" ht="18" x14ac:dyDescent="0.25">
      <c r="A94" s="74" t="str">
        <f>Registro_Datos!B106</f>
        <v>87</v>
      </c>
      <c r="B94" s="30">
        <f>Registro_Datos!C106</f>
        <v>0</v>
      </c>
      <c r="C94" s="58" t="str">
        <f>IF(Registro_Datos!D75&lt;&gt;"",Registro_Datos!D75," ")</f>
        <v xml:space="preserve"> </v>
      </c>
      <c r="D94" s="57" t="str">
        <f>IF(Registro_Datos!E75&lt;&gt;"",Registro_Datos!E75,"")</f>
        <v/>
      </c>
      <c r="E94" s="85">
        <f>Registro_Datos!F106</f>
        <v>0</v>
      </c>
      <c r="F94" s="85">
        <f>Registro_Datos!G106</f>
        <v>0</v>
      </c>
      <c r="G94" s="85">
        <f>Registro_Datos!H106</f>
        <v>0</v>
      </c>
      <c r="H94" s="85">
        <f>Registro_Datos!I106</f>
        <v>0</v>
      </c>
      <c r="I94" s="85">
        <f>Registro_Datos!J106</f>
        <v>0</v>
      </c>
      <c r="J94" s="85">
        <f>Registro_Datos!K106</f>
        <v>0</v>
      </c>
      <c r="K94" s="85">
        <f>Registro_Datos!L106</f>
        <v>0</v>
      </c>
      <c r="L94" s="85">
        <f>Registro_Datos!M106</f>
        <v>0</v>
      </c>
      <c r="M94" s="85">
        <f>Registro_Datos!N106</f>
        <v>0</v>
      </c>
      <c r="N94" s="85">
        <f>Registro_Datos!O106</f>
        <v>0</v>
      </c>
      <c r="O94" s="85">
        <f>Registro_Datos!P106</f>
        <v>0</v>
      </c>
      <c r="P94" s="85">
        <f>Registro_Datos!Q106</f>
        <v>0</v>
      </c>
      <c r="Q94" s="85">
        <f>Registro_Datos!R106</f>
        <v>0</v>
      </c>
      <c r="R94" s="85">
        <f>Registro_Datos!S106</f>
        <v>0</v>
      </c>
      <c r="S94" s="85">
        <f>Registro_Datos!T106</f>
        <v>0</v>
      </c>
      <c r="T94" s="85">
        <f>Registro_Datos!U106</f>
        <v>0</v>
      </c>
      <c r="U94" s="85">
        <f>Registro_Datos!V106</f>
        <v>0</v>
      </c>
      <c r="V94" s="85">
        <f>Registro_Datos!W106</f>
        <v>0</v>
      </c>
      <c r="W94" s="85">
        <f>Registro_Datos!X106</f>
        <v>0</v>
      </c>
      <c r="X94" s="86">
        <f>Registro_Datos!Y106</f>
        <v>0</v>
      </c>
      <c r="Y94" s="25" t="str">
        <f>IF(Registro_Datos!$U$3="Esc 1",
    IF((COUNTIFS(E94:W94,1, $E$6:$W$6,"Prioridad 1") + COUNTIFS(E94:W94,1, $E$6:$W$6, "Prioridad 2")/2 + COUNTIFS(E94:W94,1,$E$6:$W$6, "Prioridad 3")/3)&gt;=1,
        "Predio Rechazado",
        "Predio Aprobado"),
    IF(Registro_Datos!$U$3="Esc 2",
        IF((COUNTIFS(E94:W94,1, $E$6:$W$6,"Prioridad 1") + COUNTIFS(E94:W94,1, $E$6:$W$6, "Prioridad 2")/3 + COUNTIFS(E94:W94,1,$E$6:$W$6, "Prioridad 3")/4)&gt;=1,
            "Predio Rechazado",
            "Predio Aprobado")))</f>
        <v>Predio Aprobado</v>
      </c>
    </row>
    <row r="95" spans="1:25" s="5" customFormat="1" ht="18" x14ac:dyDescent="0.25">
      <c r="A95" s="74" t="str">
        <f>Registro_Datos!B107</f>
        <v>88</v>
      </c>
      <c r="B95" s="30">
        <f>Registro_Datos!C107</f>
        <v>0</v>
      </c>
      <c r="C95" s="58" t="str">
        <f>IF(Registro_Datos!D76&lt;&gt;"",Registro_Datos!D76," ")</f>
        <v xml:space="preserve"> </v>
      </c>
      <c r="D95" s="57" t="str">
        <f>IF(Registro_Datos!E76&lt;&gt;"",Registro_Datos!E76,"")</f>
        <v/>
      </c>
      <c r="E95" s="85">
        <f>Registro_Datos!F107</f>
        <v>0</v>
      </c>
      <c r="F95" s="85">
        <f>Registro_Datos!G107</f>
        <v>0</v>
      </c>
      <c r="G95" s="85">
        <f>Registro_Datos!H107</f>
        <v>0</v>
      </c>
      <c r="H95" s="85">
        <f>Registro_Datos!I107</f>
        <v>0</v>
      </c>
      <c r="I95" s="85">
        <f>Registro_Datos!J107</f>
        <v>0</v>
      </c>
      <c r="J95" s="85">
        <f>Registro_Datos!K107</f>
        <v>0</v>
      </c>
      <c r="K95" s="85">
        <f>Registro_Datos!L107</f>
        <v>0</v>
      </c>
      <c r="L95" s="85">
        <f>Registro_Datos!M107</f>
        <v>0</v>
      </c>
      <c r="M95" s="85">
        <f>Registro_Datos!N107</f>
        <v>0</v>
      </c>
      <c r="N95" s="85">
        <f>Registro_Datos!O107</f>
        <v>0</v>
      </c>
      <c r="O95" s="85">
        <f>Registro_Datos!P107</f>
        <v>0</v>
      </c>
      <c r="P95" s="85">
        <f>Registro_Datos!Q107</f>
        <v>0</v>
      </c>
      <c r="Q95" s="85">
        <f>Registro_Datos!R107</f>
        <v>0</v>
      </c>
      <c r="R95" s="85">
        <f>Registro_Datos!S107</f>
        <v>0</v>
      </c>
      <c r="S95" s="85">
        <f>Registro_Datos!T107</f>
        <v>0</v>
      </c>
      <c r="T95" s="85">
        <f>Registro_Datos!U107</f>
        <v>0</v>
      </c>
      <c r="U95" s="85">
        <f>Registro_Datos!V107</f>
        <v>0</v>
      </c>
      <c r="V95" s="85">
        <f>Registro_Datos!W107</f>
        <v>0</v>
      </c>
      <c r="W95" s="85">
        <f>Registro_Datos!X107</f>
        <v>0</v>
      </c>
      <c r="X95" s="86">
        <f>Registro_Datos!Y107</f>
        <v>0</v>
      </c>
      <c r="Y95" s="25" t="str">
        <f>IF(Registro_Datos!$U$3="Esc 1",
    IF((COUNTIFS(E95:W95,1, $E$6:$W$6,"Prioridad 1") + COUNTIFS(E95:W95,1, $E$6:$W$6, "Prioridad 2")/2 + COUNTIFS(E95:W95,1,$E$6:$W$6, "Prioridad 3")/3)&gt;=1,
        "Predio Rechazado",
        "Predio Aprobado"),
    IF(Registro_Datos!$U$3="Esc 2",
        IF((COUNTIFS(E95:W95,1, $E$6:$W$6,"Prioridad 1") + COUNTIFS(E95:W95,1, $E$6:$W$6, "Prioridad 2")/3 + COUNTIFS(E95:W95,1,$E$6:$W$6, "Prioridad 3")/4)&gt;=1,
            "Predio Rechazado",
            "Predio Aprobado")))</f>
        <v>Predio Aprobado</v>
      </c>
    </row>
    <row r="96" spans="1:25" s="5" customFormat="1" ht="18" x14ac:dyDescent="0.25">
      <c r="A96" s="74" t="str">
        <f>Registro_Datos!B108</f>
        <v>89</v>
      </c>
      <c r="B96" s="30">
        <f>Registro_Datos!C108</f>
        <v>0</v>
      </c>
      <c r="C96" s="58" t="str">
        <f>IF(Registro_Datos!D77&lt;&gt;"",Registro_Datos!D77," ")</f>
        <v xml:space="preserve"> </v>
      </c>
      <c r="D96" s="57" t="str">
        <f>IF(Registro_Datos!E77&lt;&gt;"",Registro_Datos!E77,"")</f>
        <v/>
      </c>
      <c r="E96" s="85">
        <f>Registro_Datos!F108</f>
        <v>0</v>
      </c>
      <c r="F96" s="85">
        <f>Registro_Datos!G108</f>
        <v>0</v>
      </c>
      <c r="G96" s="85">
        <f>Registro_Datos!H108</f>
        <v>0</v>
      </c>
      <c r="H96" s="85">
        <f>Registro_Datos!I108</f>
        <v>0</v>
      </c>
      <c r="I96" s="85">
        <f>Registro_Datos!J108</f>
        <v>0</v>
      </c>
      <c r="J96" s="85">
        <f>Registro_Datos!K108</f>
        <v>0</v>
      </c>
      <c r="K96" s="85">
        <f>Registro_Datos!L108</f>
        <v>0</v>
      </c>
      <c r="L96" s="85">
        <f>Registro_Datos!M108</f>
        <v>0</v>
      </c>
      <c r="M96" s="85">
        <f>Registro_Datos!N108</f>
        <v>0</v>
      </c>
      <c r="N96" s="85">
        <f>Registro_Datos!O108</f>
        <v>0</v>
      </c>
      <c r="O96" s="85">
        <f>Registro_Datos!P108</f>
        <v>0</v>
      </c>
      <c r="P96" s="85">
        <f>Registro_Datos!Q108</f>
        <v>0</v>
      </c>
      <c r="Q96" s="85">
        <f>Registro_Datos!R108</f>
        <v>0</v>
      </c>
      <c r="R96" s="85">
        <f>Registro_Datos!S108</f>
        <v>0</v>
      </c>
      <c r="S96" s="85">
        <f>Registro_Datos!T108</f>
        <v>0</v>
      </c>
      <c r="T96" s="85">
        <f>Registro_Datos!U108</f>
        <v>0</v>
      </c>
      <c r="U96" s="85">
        <f>Registro_Datos!V108</f>
        <v>0</v>
      </c>
      <c r="V96" s="85">
        <f>Registro_Datos!W108</f>
        <v>0</v>
      </c>
      <c r="W96" s="85">
        <f>Registro_Datos!X108</f>
        <v>0</v>
      </c>
      <c r="X96" s="86">
        <f>Registro_Datos!Y108</f>
        <v>0</v>
      </c>
      <c r="Y96" s="25" t="str">
        <f>IF(Registro_Datos!$U$3="Esc 1",
    IF((COUNTIFS(E96:W96,1, $E$6:$W$6,"Prioridad 1") + COUNTIFS(E96:W96,1, $E$6:$W$6, "Prioridad 2")/2 + COUNTIFS(E96:W96,1,$E$6:$W$6, "Prioridad 3")/3)&gt;=1,
        "Predio Rechazado",
        "Predio Aprobado"),
    IF(Registro_Datos!$U$3="Esc 2",
        IF((COUNTIFS(E96:W96,1, $E$6:$W$6,"Prioridad 1") + COUNTIFS(E96:W96,1, $E$6:$W$6, "Prioridad 2")/3 + COUNTIFS(E96:W96,1,$E$6:$W$6, "Prioridad 3")/4)&gt;=1,
            "Predio Rechazado",
            "Predio Aprobado")))</f>
        <v>Predio Aprobado</v>
      </c>
    </row>
    <row r="97" spans="1:25" s="5" customFormat="1" ht="18" x14ac:dyDescent="0.25">
      <c r="A97" s="74" t="str">
        <f>Registro_Datos!B109</f>
        <v>90</v>
      </c>
      <c r="B97" s="30">
        <f>Registro_Datos!C109</f>
        <v>0</v>
      </c>
      <c r="C97" s="58" t="str">
        <f>IF(Registro_Datos!D78&lt;&gt;"",Registro_Datos!D78," ")</f>
        <v xml:space="preserve"> </v>
      </c>
      <c r="D97" s="57" t="str">
        <f>IF(Registro_Datos!E78&lt;&gt;"",Registro_Datos!E78,"")</f>
        <v/>
      </c>
      <c r="E97" s="85">
        <f>Registro_Datos!F109</f>
        <v>0</v>
      </c>
      <c r="F97" s="85">
        <f>Registro_Datos!G109</f>
        <v>0</v>
      </c>
      <c r="G97" s="85">
        <f>Registro_Datos!H109</f>
        <v>0</v>
      </c>
      <c r="H97" s="85">
        <f>Registro_Datos!I109</f>
        <v>0</v>
      </c>
      <c r="I97" s="85">
        <f>Registro_Datos!J109</f>
        <v>0</v>
      </c>
      <c r="J97" s="85">
        <f>Registro_Datos!K109</f>
        <v>0</v>
      </c>
      <c r="K97" s="85">
        <f>Registro_Datos!L109</f>
        <v>0</v>
      </c>
      <c r="L97" s="85">
        <f>Registro_Datos!M109</f>
        <v>0</v>
      </c>
      <c r="M97" s="85">
        <f>Registro_Datos!N109</f>
        <v>0</v>
      </c>
      <c r="N97" s="85">
        <f>Registro_Datos!O109</f>
        <v>0</v>
      </c>
      <c r="O97" s="85">
        <f>Registro_Datos!P109</f>
        <v>0</v>
      </c>
      <c r="P97" s="85">
        <f>Registro_Datos!Q109</f>
        <v>0</v>
      </c>
      <c r="Q97" s="85">
        <f>Registro_Datos!R109</f>
        <v>0</v>
      </c>
      <c r="R97" s="85">
        <f>Registro_Datos!S109</f>
        <v>0</v>
      </c>
      <c r="S97" s="85">
        <f>Registro_Datos!T109</f>
        <v>0</v>
      </c>
      <c r="T97" s="85">
        <f>Registro_Datos!U109</f>
        <v>0</v>
      </c>
      <c r="U97" s="85">
        <f>Registro_Datos!V109</f>
        <v>0</v>
      </c>
      <c r="V97" s="85">
        <f>Registro_Datos!W109</f>
        <v>0</v>
      </c>
      <c r="W97" s="85">
        <f>Registro_Datos!X109</f>
        <v>0</v>
      </c>
      <c r="X97" s="86">
        <f>Registro_Datos!Y109</f>
        <v>0</v>
      </c>
      <c r="Y97" s="25" t="str">
        <f>IF(Registro_Datos!$U$3="Esc 1",
    IF((COUNTIFS(E97:W97,1, $E$6:$W$6,"Prioridad 1") + COUNTIFS(E97:W97,1, $E$6:$W$6, "Prioridad 2")/2 + COUNTIFS(E97:W97,1,$E$6:$W$6, "Prioridad 3")/3)&gt;=1,
        "Predio Rechazado",
        "Predio Aprobado"),
    IF(Registro_Datos!$U$3="Esc 2",
        IF((COUNTIFS(E97:W97,1, $E$6:$W$6,"Prioridad 1") + COUNTIFS(E97:W97,1, $E$6:$W$6, "Prioridad 2")/3 + COUNTIFS(E97:W97,1,$E$6:$W$6, "Prioridad 3")/4)&gt;=1,
            "Predio Rechazado",
            "Predio Aprobado")))</f>
        <v>Predio Aprobado</v>
      </c>
    </row>
    <row r="98" spans="1:25" s="5" customFormat="1" ht="18" x14ac:dyDescent="0.25">
      <c r="A98" s="74" t="str">
        <f>Registro_Datos!B110</f>
        <v>91</v>
      </c>
      <c r="B98" s="30">
        <f>Registro_Datos!C110</f>
        <v>0</v>
      </c>
      <c r="C98" s="58" t="str">
        <f>IF(Registro_Datos!D79&lt;&gt;"",Registro_Datos!D79," ")</f>
        <v xml:space="preserve"> </v>
      </c>
      <c r="D98" s="57" t="str">
        <f>IF(Registro_Datos!E79&lt;&gt;"",Registro_Datos!E79,"")</f>
        <v/>
      </c>
      <c r="E98" s="85">
        <f>Registro_Datos!F110</f>
        <v>0</v>
      </c>
      <c r="F98" s="85">
        <f>Registro_Datos!G110</f>
        <v>0</v>
      </c>
      <c r="G98" s="85">
        <f>Registro_Datos!H110</f>
        <v>0</v>
      </c>
      <c r="H98" s="85">
        <f>Registro_Datos!I110</f>
        <v>0</v>
      </c>
      <c r="I98" s="85">
        <f>Registro_Datos!J110</f>
        <v>0</v>
      </c>
      <c r="J98" s="85">
        <f>Registro_Datos!K110</f>
        <v>0</v>
      </c>
      <c r="K98" s="85">
        <f>Registro_Datos!L110</f>
        <v>0</v>
      </c>
      <c r="L98" s="85">
        <f>Registro_Datos!M110</f>
        <v>0</v>
      </c>
      <c r="M98" s="85">
        <f>Registro_Datos!N110</f>
        <v>0</v>
      </c>
      <c r="N98" s="85">
        <f>Registro_Datos!O110</f>
        <v>0</v>
      </c>
      <c r="O98" s="85">
        <f>Registro_Datos!P110</f>
        <v>0</v>
      </c>
      <c r="P98" s="85">
        <f>Registro_Datos!Q110</f>
        <v>0</v>
      </c>
      <c r="Q98" s="85">
        <f>Registro_Datos!R110</f>
        <v>0</v>
      </c>
      <c r="R98" s="85">
        <f>Registro_Datos!S110</f>
        <v>0</v>
      </c>
      <c r="S98" s="85">
        <f>Registro_Datos!T110</f>
        <v>0</v>
      </c>
      <c r="T98" s="85">
        <f>Registro_Datos!U110</f>
        <v>0</v>
      </c>
      <c r="U98" s="85">
        <f>Registro_Datos!V110</f>
        <v>0</v>
      </c>
      <c r="V98" s="85">
        <f>Registro_Datos!W110</f>
        <v>0</v>
      </c>
      <c r="W98" s="85">
        <f>Registro_Datos!X110</f>
        <v>0</v>
      </c>
      <c r="X98" s="86">
        <f>Registro_Datos!Y110</f>
        <v>0</v>
      </c>
      <c r="Y98" s="25" t="str">
        <f>IF(Registro_Datos!$U$3="Esc 1",
    IF((COUNTIFS(E98:W98,1, $E$6:$W$6,"Prioridad 1") + COUNTIFS(E98:W98,1, $E$6:$W$6, "Prioridad 2")/2 + COUNTIFS(E98:W98,1,$E$6:$W$6, "Prioridad 3")/3)&gt;=1,
        "Predio Rechazado",
        "Predio Aprobado"),
    IF(Registro_Datos!$U$3="Esc 2",
        IF((COUNTIFS(E98:W98,1, $E$6:$W$6,"Prioridad 1") + COUNTIFS(E98:W98,1, $E$6:$W$6, "Prioridad 2")/3 + COUNTIFS(E98:W98,1,$E$6:$W$6, "Prioridad 3")/4)&gt;=1,
            "Predio Rechazado",
            "Predio Aprobado")))</f>
        <v>Predio Aprobado</v>
      </c>
    </row>
    <row r="99" spans="1:25" s="5" customFormat="1" ht="18" x14ac:dyDescent="0.25">
      <c r="A99" s="74" t="str">
        <f>Registro_Datos!B111</f>
        <v>92</v>
      </c>
      <c r="B99" s="30">
        <f>Registro_Datos!C111</f>
        <v>0</v>
      </c>
      <c r="C99" s="58" t="str">
        <f>IF(Registro_Datos!D80&lt;&gt;"",Registro_Datos!D80," ")</f>
        <v xml:space="preserve"> </v>
      </c>
      <c r="D99" s="57" t="str">
        <f>IF(Registro_Datos!E80&lt;&gt;"",Registro_Datos!E80,"")</f>
        <v/>
      </c>
      <c r="E99" s="85">
        <f>Registro_Datos!F111</f>
        <v>0</v>
      </c>
      <c r="F99" s="85">
        <f>Registro_Datos!G111</f>
        <v>0</v>
      </c>
      <c r="G99" s="85">
        <f>Registro_Datos!H111</f>
        <v>0</v>
      </c>
      <c r="H99" s="85">
        <f>Registro_Datos!I111</f>
        <v>0</v>
      </c>
      <c r="I99" s="85">
        <f>Registro_Datos!J111</f>
        <v>0</v>
      </c>
      <c r="J99" s="85">
        <f>Registro_Datos!K111</f>
        <v>0</v>
      </c>
      <c r="K99" s="85">
        <f>Registro_Datos!L111</f>
        <v>0</v>
      </c>
      <c r="L99" s="85">
        <f>Registro_Datos!M111</f>
        <v>0</v>
      </c>
      <c r="M99" s="85">
        <f>Registro_Datos!N111</f>
        <v>0</v>
      </c>
      <c r="N99" s="85">
        <f>Registro_Datos!O111</f>
        <v>0</v>
      </c>
      <c r="O99" s="85">
        <f>Registro_Datos!P111</f>
        <v>0</v>
      </c>
      <c r="P99" s="85">
        <f>Registro_Datos!Q111</f>
        <v>0</v>
      </c>
      <c r="Q99" s="85">
        <f>Registro_Datos!R111</f>
        <v>0</v>
      </c>
      <c r="R99" s="85">
        <f>Registro_Datos!S111</f>
        <v>0</v>
      </c>
      <c r="S99" s="85">
        <f>Registro_Datos!T111</f>
        <v>0</v>
      </c>
      <c r="T99" s="85">
        <f>Registro_Datos!U111</f>
        <v>0</v>
      </c>
      <c r="U99" s="85">
        <f>Registro_Datos!V111</f>
        <v>0</v>
      </c>
      <c r="V99" s="85">
        <f>Registro_Datos!W111</f>
        <v>0</v>
      </c>
      <c r="W99" s="85">
        <f>Registro_Datos!X111</f>
        <v>0</v>
      </c>
      <c r="X99" s="86">
        <f>Registro_Datos!Y111</f>
        <v>0</v>
      </c>
      <c r="Y99" s="25" t="str">
        <f>IF(Registro_Datos!$U$3="Esc 1",
    IF((COUNTIFS(E99:W99,1, $E$6:$W$6,"Prioridad 1") + COUNTIFS(E99:W99,1, $E$6:$W$6, "Prioridad 2")/2 + COUNTIFS(E99:W99,1,$E$6:$W$6, "Prioridad 3")/3)&gt;=1,
        "Predio Rechazado",
        "Predio Aprobado"),
    IF(Registro_Datos!$U$3="Esc 2",
        IF((COUNTIFS(E99:W99,1, $E$6:$W$6,"Prioridad 1") + COUNTIFS(E99:W99,1, $E$6:$W$6, "Prioridad 2")/3 + COUNTIFS(E99:W99,1,$E$6:$W$6, "Prioridad 3")/4)&gt;=1,
            "Predio Rechazado",
            "Predio Aprobado")))</f>
        <v>Predio Aprobado</v>
      </c>
    </row>
    <row r="100" spans="1:25" s="5" customFormat="1" ht="18" x14ac:dyDescent="0.25">
      <c r="A100" s="74" t="str">
        <f>Registro_Datos!B112</f>
        <v>93</v>
      </c>
      <c r="B100" s="30">
        <f>Registro_Datos!C112</f>
        <v>0</v>
      </c>
      <c r="C100" s="58" t="str">
        <f>IF(Registro_Datos!D81&lt;&gt;"",Registro_Datos!D81," ")</f>
        <v xml:space="preserve"> </v>
      </c>
      <c r="D100" s="57" t="str">
        <f>IF(Registro_Datos!E81&lt;&gt;"",Registro_Datos!E81,"")</f>
        <v/>
      </c>
      <c r="E100" s="85">
        <f>Registro_Datos!F112</f>
        <v>0</v>
      </c>
      <c r="F100" s="85">
        <f>Registro_Datos!G112</f>
        <v>0</v>
      </c>
      <c r="G100" s="85">
        <f>Registro_Datos!H112</f>
        <v>0</v>
      </c>
      <c r="H100" s="85">
        <f>Registro_Datos!I112</f>
        <v>0</v>
      </c>
      <c r="I100" s="85">
        <f>Registro_Datos!J112</f>
        <v>0</v>
      </c>
      <c r="J100" s="85">
        <f>Registro_Datos!K112</f>
        <v>0</v>
      </c>
      <c r="K100" s="85">
        <f>Registro_Datos!L112</f>
        <v>0</v>
      </c>
      <c r="L100" s="85">
        <f>Registro_Datos!M112</f>
        <v>0</v>
      </c>
      <c r="M100" s="85">
        <f>Registro_Datos!N112</f>
        <v>0</v>
      </c>
      <c r="N100" s="85">
        <f>Registro_Datos!O112</f>
        <v>0</v>
      </c>
      <c r="O100" s="85">
        <f>Registro_Datos!P112</f>
        <v>0</v>
      </c>
      <c r="P100" s="85">
        <f>Registro_Datos!Q112</f>
        <v>0</v>
      </c>
      <c r="Q100" s="85">
        <f>Registro_Datos!R112</f>
        <v>0</v>
      </c>
      <c r="R100" s="85">
        <f>Registro_Datos!S112</f>
        <v>0</v>
      </c>
      <c r="S100" s="85">
        <f>Registro_Datos!T112</f>
        <v>0</v>
      </c>
      <c r="T100" s="85">
        <f>Registro_Datos!U112</f>
        <v>0</v>
      </c>
      <c r="U100" s="85">
        <f>Registro_Datos!V112</f>
        <v>0</v>
      </c>
      <c r="V100" s="85">
        <f>Registro_Datos!W112</f>
        <v>0</v>
      </c>
      <c r="W100" s="85">
        <f>Registro_Datos!X112</f>
        <v>0</v>
      </c>
      <c r="X100" s="86">
        <f>Registro_Datos!Y112</f>
        <v>0</v>
      </c>
      <c r="Y100" s="25" t="str">
        <f>IF(Registro_Datos!$U$3="Esc 1",
    IF((COUNTIFS(E100:W100,1, $E$6:$W$6,"Prioridad 1") + COUNTIFS(E100:W100,1, $E$6:$W$6, "Prioridad 2")/2 + COUNTIFS(E100:W100,1,$E$6:$W$6, "Prioridad 3")/3)&gt;=1,
        "Predio Rechazado",
        "Predio Aprobado"),
    IF(Registro_Datos!$U$3="Esc 2",
        IF((COUNTIFS(E100:W100,1, $E$6:$W$6,"Prioridad 1") + COUNTIFS(E100:W100,1, $E$6:$W$6, "Prioridad 2")/3 + COUNTIFS(E100:W100,1,$E$6:$W$6, "Prioridad 3")/4)&gt;=1,
            "Predio Rechazado",
            "Predio Aprobado")))</f>
        <v>Predio Aprobado</v>
      </c>
    </row>
    <row r="101" spans="1:25" s="5" customFormat="1" ht="18" x14ac:dyDescent="0.25">
      <c r="A101" s="74" t="str">
        <f>Registro_Datos!B113</f>
        <v>94</v>
      </c>
      <c r="B101" s="30">
        <f>Registro_Datos!C113</f>
        <v>0</v>
      </c>
      <c r="C101" s="58" t="str">
        <f>IF(Registro_Datos!D82&lt;&gt;"",Registro_Datos!D82," ")</f>
        <v xml:space="preserve"> </v>
      </c>
      <c r="D101" s="57" t="str">
        <f>IF(Registro_Datos!E82&lt;&gt;"",Registro_Datos!E82,"")</f>
        <v/>
      </c>
      <c r="E101" s="85">
        <f>Registro_Datos!F113</f>
        <v>0</v>
      </c>
      <c r="F101" s="85">
        <f>Registro_Datos!G113</f>
        <v>0</v>
      </c>
      <c r="G101" s="85">
        <f>Registro_Datos!H113</f>
        <v>0</v>
      </c>
      <c r="H101" s="85">
        <f>Registro_Datos!I113</f>
        <v>0</v>
      </c>
      <c r="I101" s="85">
        <f>Registro_Datos!J113</f>
        <v>0</v>
      </c>
      <c r="J101" s="85">
        <f>Registro_Datos!K113</f>
        <v>0</v>
      </c>
      <c r="K101" s="85">
        <f>Registro_Datos!L113</f>
        <v>0</v>
      </c>
      <c r="L101" s="85">
        <f>Registro_Datos!M113</f>
        <v>0</v>
      </c>
      <c r="M101" s="85">
        <f>Registro_Datos!N113</f>
        <v>0</v>
      </c>
      <c r="N101" s="85">
        <f>Registro_Datos!O113</f>
        <v>0</v>
      </c>
      <c r="O101" s="85">
        <f>Registro_Datos!P113</f>
        <v>0</v>
      </c>
      <c r="P101" s="85">
        <f>Registro_Datos!Q113</f>
        <v>0</v>
      </c>
      <c r="Q101" s="85">
        <f>Registro_Datos!R113</f>
        <v>0</v>
      </c>
      <c r="R101" s="85">
        <f>Registro_Datos!S113</f>
        <v>0</v>
      </c>
      <c r="S101" s="85">
        <f>Registro_Datos!T113</f>
        <v>0</v>
      </c>
      <c r="T101" s="85">
        <f>Registro_Datos!U113</f>
        <v>0</v>
      </c>
      <c r="U101" s="85">
        <f>Registro_Datos!V113</f>
        <v>0</v>
      </c>
      <c r="V101" s="85">
        <f>Registro_Datos!W113</f>
        <v>0</v>
      </c>
      <c r="W101" s="85">
        <f>Registro_Datos!X113</f>
        <v>0</v>
      </c>
      <c r="X101" s="86">
        <f>Registro_Datos!Y113</f>
        <v>0</v>
      </c>
      <c r="Y101" s="25" t="str">
        <f>IF(Registro_Datos!$U$3="Esc 1",
    IF((COUNTIFS(E101:W101,1, $E$6:$W$6,"Prioridad 1") + COUNTIFS(E101:W101,1, $E$6:$W$6, "Prioridad 2")/2 + COUNTIFS(E101:W101,1,$E$6:$W$6, "Prioridad 3")/3)&gt;=1,
        "Predio Rechazado",
        "Predio Aprobado"),
    IF(Registro_Datos!$U$3="Esc 2",
        IF((COUNTIFS(E101:W101,1, $E$6:$W$6,"Prioridad 1") + COUNTIFS(E101:W101,1, $E$6:$W$6, "Prioridad 2")/3 + COUNTIFS(E101:W101,1,$E$6:$W$6, "Prioridad 3")/4)&gt;=1,
            "Predio Rechazado",
            "Predio Aprobado")))</f>
        <v>Predio Aprobado</v>
      </c>
    </row>
    <row r="102" spans="1:25" s="5" customFormat="1" ht="18" x14ac:dyDescent="0.25">
      <c r="A102" s="74" t="str">
        <f>Registro_Datos!B114</f>
        <v>95</v>
      </c>
      <c r="B102" s="30">
        <f>Registro_Datos!C114</f>
        <v>0</v>
      </c>
      <c r="C102" s="58" t="str">
        <f>IF(Registro_Datos!D83&lt;&gt;"",Registro_Datos!D83," ")</f>
        <v xml:space="preserve"> </v>
      </c>
      <c r="D102" s="57" t="str">
        <f>IF(Registro_Datos!E83&lt;&gt;"",Registro_Datos!E83,"")</f>
        <v/>
      </c>
      <c r="E102" s="85">
        <f>Registro_Datos!F114</f>
        <v>0</v>
      </c>
      <c r="F102" s="85">
        <f>Registro_Datos!G114</f>
        <v>0</v>
      </c>
      <c r="G102" s="85">
        <f>Registro_Datos!H114</f>
        <v>0</v>
      </c>
      <c r="H102" s="85">
        <f>Registro_Datos!I114</f>
        <v>0</v>
      </c>
      <c r="I102" s="85">
        <f>Registro_Datos!J114</f>
        <v>0</v>
      </c>
      <c r="J102" s="85">
        <f>Registro_Datos!K114</f>
        <v>0</v>
      </c>
      <c r="K102" s="85">
        <f>Registro_Datos!L114</f>
        <v>0</v>
      </c>
      <c r="L102" s="85">
        <f>Registro_Datos!M114</f>
        <v>0</v>
      </c>
      <c r="M102" s="85">
        <f>Registro_Datos!N114</f>
        <v>0</v>
      </c>
      <c r="N102" s="85">
        <f>Registro_Datos!O114</f>
        <v>0</v>
      </c>
      <c r="O102" s="85">
        <f>Registro_Datos!P114</f>
        <v>0</v>
      </c>
      <c r="P102" s="85">
        <f>Registro_Datos!Q114</f>
        <v>0</v>
      </c>
      <c r="Q102" s="85">
        <f>Registro_Datos!R114</f>
        <v>0</v>
      </c>
      <c r="R102" s="85">
        <f>Registro_Datos!S114</f>
        <v>0</v>
      </c>
      <c r="S102" s="85">
        <f>Registro_Datos!T114</f>
        <v>0</v>
      </c>
      <c r="T102" s="85">
        <f>Registro_Datos!U114</f>
        <v>0</v>
      </c>
      <c r="U102" s="85">
        <f>Registro_Datos!V114</f>
        <v>0</v>
      </c>
      <c r="V102" s="85">
        <f>Registro_Datos!W114</f>
        <v>0</v>
      </c>
      <c r="W102" s="85">
        <f>Registro_Datos!X114</f>
        <v>0</v>
      </c>
      <c r="X102" s="86">
        <f>Registro_Datos!Y114</f>
        <v>0</v>
      </c>
      <c r="Y102" s="25" t="str">
        <f>IF(Registro_Datos!$U$3="Esc 1",
    IF((COUNTIFS(E102:W102,1, $E$6:$W$6,"Prioridad 1") + COUNTIFS(E102:W102,1, $E$6:$W$6, "Prioridad 2")/2 + COUNTIFS(E102:W102,1,$E$6:$W$6, "Prioridad 3")/3)&gt;=1,
        "Predio Rechazado",
        "Predio Aprobado"),
    IF(Registro_Datos!$U$3="Esc 2",
        IF((COUNTIFS(E102:W102,1, $E$6:$W$6,"Prioridad 1") + COUNTIFS(E102:W102,1, $E$6:$W$6, "Prioridad 2")/3 + COUNTIFS(E102:W102,1,$E$6:$W$6, "Prioridad 3")/4)&gt;=1,
            "Predio Rechazado",
            "Predio Aprobado")))</f>
        <v>Predio Aprobado</v>
      </c>
    </row>
    <row r="103" spans="1:25" s="5" customFormat="1" ht="18" x14ac:dyDescent="0.25">
      <c r="A103" s="74" t="str">
        <f>Registro_Datos!B115</f>
        <v>96</v>
      </c>
      <c r="B103" s="30">
        <f>Registro_Datos!C115</f>
        <v>0</v>
      </c>
      <c r="C103" s="58" t="str">
        <f>IF(Registro_Datos!D84&lt;&gt;"",Registro_Datos!D84," ")</f>
        <v xml:space="preserve"> </v>
      </c>
      <c r="D103" s="57" t="str">
        <f>IF(Registro_Datos!E84&lt;&gt;"",Registro_Datos!E84,"")</f>
        <v/>
      </c>
      <c r="E103" s="85">
        <f>Registro_Datos!F115</f>
        <v>0</v>
      </c>
      <c r="F103" s="85">
        <f>Registro_Datos!G115</f>
        <v>0</v>
      </c>
      <c r="G103" s="85">
        <f>Registro_Datos!H115</f>
        <v>0</v>
      </c>
      <c r="H103" s="85">
        <f>Registro_Datos!I115</f>
        <v>0</v>
      </c>
      <c r="I103" s="85">
        <f>Registro_Datos!J115</f>
        <v>0</v>
      </c>
      <c r="J103" s="85">
        <f>Registro_Datos!K115</f>
        <v>0</v>
      </c>
      <c r="K103" s="85">
        <f>Registro_Datos!L115</f>
        <v>0</v>
      </c>
      <c r="L103" s="85">
        <f>Registro_Datos!M115</f>
        <v>0</v>
      </c>
      <c r="M103" s="85">
        <f>Registro_Datos!N115</f>
        <v>0</v>
      </c>
      <c r="N103" s="85">
        <f>Registro_Datos!O115</f>
        <v>0</v>
      </c>
      <c r="O103" s="85">
        <f>Registro_Datos!P115</f>
        <v>0</v>
      </c>
      <c r="P103" s="85">
        <f>Registro_Datos!Q115</f>
        <v>0</v>
      </c>
      <c r="Q103" s="85">
        <f>Registro_Datos!R115</f>
        <v>0</v>
      </c>
      <c r="R103" s="85">
        <f>Registro_Datos!S115</f>
        <v>0</v>
      </c>
      <c r="S103" s="85">
        <f>Registro_Datos!T115</f>
        <v>0</v>
      </c>
      <c r="T103" s="85">
        <f>Registro_Datos!U115</f>
        <v>0</v>
      </c>
      <c r="U103" s="85">
        <f>Registro_Datos!V115</f>
        <v>0</v>
      </c>
      <c r="V103" s="85">
        <f>Registro_Datos!W115</f>
        <v>0</v>
      </c>
      <c r="W103" s="85">
        <f>Registro_Datos!X115</f>
        <v>0</v>
      </c>
      <c r="X103" s="86">
        <f>Registro_Datos!Y115</f>
        <v>0</v>
      </c>
      <c r="Y103" s="25" t="str">
        <f>IF(Registro_Datos!$U$3="Esc 1",
    IF((COUNTIFS(E103:W103,1, $E$6:$W$6,"Prioridad 1") + COUNTIFS(E103:W103,1, $E$6:$W$6, "Prioridad 2")/2 + COUNTIFS(E103:W103,1,$E$6:$W$6, "Prioridad 3")/3)&gt;=1,
        "Predio Rechazado",
        "Predio Aprobado"),
    IF(Registro_Datos!$U$3="Esc 2",
        IF((COUNTIFS(E103:W103,1, $E$6:$W$6,"Prioridad 1") + COUNTIFS(E103:W103,1, $E$6:$W$6, "Prioridad 2")/3 + COUNTIFS(E103:W103,1,$E$6:$W$6, "Prioridad 3")/4)&gt;=1,
            "Predio Rechazado",
            "Predio Aprobado")))</f>
        <v>Predio Aprobado</v>
      </c>
    </row>
    <row r="104" spans="1:25" s="5" customFormat="1" ht="18" x14ac:dyDescent="0.25">
      <c r="A104" s="74" t="str">
        <f>Registro_Datos!B116</f>
        <v>97</v>
      </c>
      <c r="B104" s="30">
        <f>Registro_Datos!C116</f>
        <v>0</v>
      </c>
      <c r="C104" s="58" t="str">
        <f>IF(Registro_Datos!D85&lt;&gt;"",Registro_Datos!D85," ")</f>
        <v xml:space="preserve"> </v>
      </c>
      <c r="D104" s="57" t="str">
        <f>IF(Registro_Datos!E85&lt;&gt;"",Registro_Datos!E85,"")</f>
        <v/>
      </c>
      <c r="E104" s="85">
        <f>Registro_Datos!F116</f>
        <v>0</v>
      </c>
      <c r="F104" s="85">
        <f>Registro_Datos!G116</f>
        <v>0</v>
      </c>
      <c r="G104" s="85">
        <f>Registro_Datos!H116</f>
        <v>0</v>
      </c>
      <c r="H104" s="85">
        <f>Registro_Datos!I116</f>
        <v>0</v>
      </c>
      <c r="I104" s="85">
        <f>Registro_Datos!J116</f>
        <v>0</v>
      </c>
      <c r="J104" s="85">
        <f>Registro_Datos!K116</f>
        <v>0</v>
      </c>
      <c r="K104" s="85">
        <f>Registro_Datos!L116</f>
        <v>0</v>
      </c>
      <c r="L104" s="85">
        <f>Registro_Datos!M116</f>
        <v>0</v>
      </c>
      <c r="M104" s="85">
        <f>Registro_Datos!N116</f>
        <v>0</v>
      </c>
      <c r="N104" s="85">
        <f>Registro_Datos!O116</f>
        <v>0</v>
      </c>
      <c r="O104" s="85">
        <f>Registro_Datos!P116</f>
        <v>0</v>
      </c>
      <c r="P104" s="85">
        <f>Registro_Datos!Q116</f>
        <v>0</v>
      </c>
      <c r="Q104" s="85">
        <f>Registro_Datos!R116</f>
        <v>0</v>
      </c>
      <c r="R104" s="85">
        <f>Registro_Datos!S116</f>
        <v>0</v>
      </c>
      <c r="S104" s="85">
        <f>Registro_Datos!T116</f>
        <v>0</v>
      </c>
      <c r="T104" s="85">
        <f>Registro_Datos!U116</f>
        <v>0</v>
      </c>
      <c r="U104" s="85">
        <f>Registro_Datos!V116</f>
        <v>0</v>
      </c>
      <c r="V104" s="85">
        <f>Registro_Datos!W116</f>
        <v>0</v>
      </c>
      <c r="W104" s="85">
        <f>Registro_Datos!X116</f>
        <v>0</v>
      </c>
      <c r="X104" s="86">
        <f>Registro_Datos!Y116</f>
        <v>0</v>
      </c>
      <c r="Y104" s="25" t="str">
        <f>IF(Registro_Datos!$U$3="Esc 1",
    IF((COUNTIFS(E104:W104,1, $E$6:$W$6,"Prioridad 1") + COUNTIFS(E104:W104,1, $E$6:$W$6, "Prioridad 2")/2 + COUNTIFS(E104:W104,1,$E$6:$W$6, "Prioridad 3")/3)&gt;=1,
        "Predio Rechazado",
        "Predio Aprobado"),
    IF(Registro_Datos!$U$3="Esc 2",
        IF((COUNTIFS(E104:W104,1, $E$6:$W$6,"Prioridad 1") + COUNTIFS(E104:W104,1, $E$6:$W$6, "Prioridad 2")/3 + COUNTIFS(E104:W104,1,$E$6:$W$6, "Prioridad 3")/4)&gt;=1,
            "Predio Rechazado",
            "Predio Aprobado")))</f>
        <v>Predio Aprobado</v>
      </c>
    </row>
    <row r="105" spans="1:25" s="5" customFormat="1" ht="18" x14ac:dyDescent="0.25">
      <c r="A105" s="74" t="str">
        <f>Registro_Datos!B117</f>
        <v>98</v>
      </c>
      <c r="B105" s="30">
        <f>Registro_Datos!C117</f>
        <v>0</v>
      </c>
      <c r="C105" s="58" t="str">
        <f>IF(Registro_Datos!D86&lt;&gt;"",Registro_Datos!D86," ")</f>
        <v xml:space="preserve"> </v>
      </c>
      <c r="D105" s="57" t="str">
        <f>IF(Registro_Datos!E86&lt;&gt;"",Registro_Datos!E86,"")</f>
        <v/>
      </c>
      <c r="E105" s="85">
        <f>Registro_Datos!F117</f>
        <v>0</v>
      </c>
      <c r="F105" s="85">
        <f>Registro_Datos!G117</f>
        <v>0</v>
      </c>
      <c r="G105" s="85">
        <f>Registro_Datos!H117</f>
        <v>0</v>
      </c>
      <c r="H105" s="85">
        <f>Registro_Datos!I117</f>
        <v>0</v>
      </c>
      <c r="I105" s="85">
        <f>Registro_Datos!J117</f>
        <v>0</v>
      </c>
      <c r="J105" s="85">
        <f>Registro_Datos!K117</f>
        <v>0</v>
      </c>
      <c r="K105" s="85">
        <f>Registro_Datos!L117</f>
        <v>0</v>
      </c>
      <c r="L105" s="85">
        <f>Registro_Datos!M117</f>
        <v>0</v>
      </c>
      <c r="M105" s="85">
        <f>Registro_Datos!N117</f>
        <v>0</v>
      </c>
      <c r="N105" s="85">
        <f>Registro_Datos!O117</f>
        <v>0</v>
      </c>
      <c r="O105" s="85">
        <f>Registro_Datos!P117</f>
        <v>0</v>
      </c>
      <c r="P105" s="85">
        <f>Registro_Datos!Q117</f>
        <v>0</v>
      </c>
      <c r="Q105" s="85">
        <f>Registro_Datos!R117</f>
        <v>0</v>
      </c>
      <c r="R105" s="85">
        <f>Registro_Datos!S117</f>
        <v>0</v>
      </c>
      <c r="S105" s="85">
        <f>Registro_Datos!T117</f>
        <v>0</v>
      </c>
      <c r="T105" s="85">
        <f>Registro_Datos!U117</f>
        <v>0</v>
      </c>
      <c r="U105" s="85">
        <f>Registro_Datos!V117</f>
        <v>0</v>
      </c>
      <c r="V105" s="85">
        <f>Registro_Datos!W117</f>
        <v>0</v>
      </c>
      <c r="W105" s="85">
        <f>Registro_Datos!X117</f>
        <v>0</v>
      </c>
      <c r="X105" s="86">
        <f>Registro_Datos!Y117</f>
        <v>0</v>
      </c>
      <c r="Y105" s="25" t="str">
        <f>IF(Registro_Datos!$U$3="Esc 1",
    IF((COUNTIFS(E105:W105,1, $E$6:$W$6,"Prioridad 1") + COUNTIFS(E105:W105,1, $E$6:$W$6, "Prioridad 2")/2 + COUNTIFS(E105:W105,1,$E$6:$W$6, "Prioridad 3")/3)&gt;=1,
        "Predio Rechazado",
        "Predio Aprobado"),
    IF(Registro_Datos!$U$3="Esc 2",
        IF((COUNTIFS(E105:W105,1, $E$6:$W$6,"Prioridad 1") + COUNTIFS(E105:W105,1, $E$6:$W$6, "Prioridad 2")/3 + COUNTIFS(E105:W105,1,$E$6:$W$6, "Prioridad 3")/4)&gt;=1,
            "Predio Rechazado",
            "Predio Aprobado")))</f>
        <v>Predio Aprobado</v>
      </c>
    </row>
    <row r="106" spans="1:25" s="5" customFormat="1" ht="18" x14ac:dyDescent="0.25">
      <c r="A106" s="74" t="str">
        <f>Registro_Datos!B118</f>
        <v>99</v>
      </c>
      <c r="B106" s="30">
        <f>Registro_Datos!C118</f>
        <v>0</v>
      </c>
      <c r="C106" s="58" t="str">
        <f>IF(Registro_Datos!D87&lt;&gt;"",Registro_Datos!D87," ")</f>
        <v xml:space="preserve"> </v>
      </c>
      <c r="D106" s="57" t="str">
        <f>IF(Registro_Datos!E87&lt;&gt;"",Registro_Datos!E87,"")</f>
        <v/>
      </c>
      <c r="E106" s="85">
        <f>Registro_Datos!F118</f>
        <v>0</v>
      </c>
      <c r="F106" s="85">
        <f>Registro_Datos!G118</f>
        <v>0</v>
      </c>
      <c r="G106" s="85">
        <f>Registro_Datos!H118</f>
        <v>0</v>
      </c>
      <c r="H106" s="85">
        <f>Registro_Datos!I118</f>
        <v>0</v>
      </c>
      <c r="I106" s="85">
        <f>Registro_Datos!J118</f>
        <v>0</v>
      </c>
      <c r="J106" s="85">
        <f>Registro_Datos!K118</f>
        <v>0</v>
      </c>
      <c r="K106" s="85">
        <f>Registro_Datos!L118</f>
        <v>0</v>
      </c>
      <c r="L106" s="85">
        <f>Registro_Datos!M118</f>
        <v>0</v>
      </c>
      <c r="M106" s="85">
        <f>Registro_Datos!N118</f>
        <v>0</v>
      </c>
      <c r="N106" s="85">
        <f>Registro_Datos!O118</f>
        <v>0</v>
      </c>
      <c r="O106" s="85">
        <f>Registro_Datos!P118</f>
        <v>0</v>
      </c>
      <c r="P106" s="85">
        <f>Registro_Datos!Q118</f>
        <v>0</v>
      </c>
      <c r="Q106" s="85">
        <f>Registro_Datos!R118</f>
        <v>0</v>
      </c>
      <c r="R106" s="85">
        <f>Registro_Datos!S118</f>
        <v>0</v>
      </c>
      <c r="S106" s="85">
        <f>Registro_Datos!T118</f>
        <v>0</v>
      </c>
      <c r="T106" s="85">
        <f>Registro_Datos!U118</f>
        <v>0</v>
      </c>
      <c r="U106" s="85">
        <f>Registro_Datos!V118</f>
        <v>0</v>
      </c>
      <c r="V106" s="85">
        <f>Registro_Datos!W118</f>
        <v>0</v>
      </c>
      <c r="W106" s="85">
        <f>Registro_Datos!X118</f>
        <v>0</v>
      </c>
      <c r="X106" s="86">
        <f>Registro_Datos!Y118</f>
        <v>0</v>
      </c>
      <c r="Y106" s="25" t="str">
        <f>IF(Registro_Datos!$U$3="Esc 1",
    IF((COUNTIFS(E106:W106,1, $E$6:$W$6,"Prioridad 1") + COUNTIFS(E106:W106,1, $E$6:$W$6, "Prioridad 2")/2 + COUNTIFS(E106:W106,1,$E$6:$W$6, "Prioridad 3")/3)&gt;=1,
        "Predio Rechazado",
        "Predio Aprobado"),
    IF(Registro_Datos!$U$3="Esc 2",
        IF((COUNTIFS(E106:W106,1, $E$6:$W$6,"Prioridad 1") + COUNTIFS(E106:W106,1, $E$6:$W$6, "Prioridad 2")/3 + COUNTIFS(E106:W106,1,$E$6:$W$6, "Prioridad 3")/4)&gt;=1,
            "Predio Rechazado",
            "Predio Aprobado")))</f>
        <v>Predio Aprobado</v>
      </c>
    </row>
    <row r="107" spans="1:25" s="5" customFormat="1" ht="18" x14ac:dyDescent="0.25">
      <c r="A107" s="74" t="str">
        <f>Registro_Datos!B119</f>
        <v>100</v>
      </c>
      <c r="B107" s="30">
        <f>Registro_Datos!C119</f>
        <v>0</v>
      </c>
      <c r="C107" s="58" t="str">
        <f>IF(Registro_Datos!D88&lt;&gt;"",Registro_Datos!D88," ")</f>
        <v xml:space="preserve"> </v>
      </c>
      <c r="D107" s="57" t="str">
        <f>IF(Registro_Datos!E88&lt;&gt;"",Registro_Datos!E88,"")</f>
        <v/>
      </c>
      <c r="E107" s="85">
        <f>Registro_Datos!F119</f>
        <v>0</v>
      </c>
      <c r="F107" s="85">
        <f>Registro_Datos!G119</f>
        <v>0</v>
      </c>
      <c r="G107" s="85">
        <f>Registro_Datos!H119</f>
        <v>0</v>
      </c>
      <c r="H107" s="85">
        <f>Registro_Datos!I119</f>
        <v>0</v>
      </c>
      <c r="I107" s="85">
        <f>Registro_Datos!J119</f>
        <v>0</v>
      </c>
      <c r="J107" s="85">
        <f>Registro_Datos!K119</f>
        <v>0</v>
      </c>
      <c r="K107" s="85">
        <f>Registro_Datos!L119</f>
        <v>0</v>
      </c>
      <c r="L107" s="85">
        <f>Registro_Datos!M119</f>
        <v>0</v>
      </c>
      <c r="M107" s="85">
        <f>Registro_Datos!N119</f>
        <v>0</v>
      </c>
      <c r="N107" s="85">
        <f>Registro_Datos!O119</f>
        <v>0</v>
      </c>
      <c r="O107" s="85">
        <f>Registro_Datos!P119</f>
        <v>0</v>
      </c>
      <c r="P107" s="85">
        <f>Registro_Datos!Q119</f>
        <v>0</v>
      </c>
      <c r="Q107" s="85">
        <f>Registro_Datos!R119</f>
        <v>0</v>
      </c>
      <c r="R107" s="85">
        <f>Registro_Datos!S119</f>
        <v>0</v>
      </c>
      <c r="S107" s="85">
        <f>Registro_Datos!T119</f>
        <v>0</v>
      </c>
      <c r="T107" s="85">
        <f>Registro_Datos!U119</f>
        <v>0</v>
      </c>
      <c r="U107" s="85">
        <f>Registro_Datos!V119</f>
        <v>0</v>
      </c>
      <c r="V107" s="85">
        <f>Registro_Datos!W119</f>
        <v>0</v>
      </c>
      <c r="W107" s="85">
        <f>Registro_Datos!X119</f>
        <v>0</v>
      </c>
      <c r="X107" s="86">
        <f>Registro_Datos!Y119</f>
        <v>0</v>
      </c>
      <c r="Y107" s="25" t="str">
        <f>IF(Registro_Datos!$U$3="Esc 1",
    IF((COUNTIFS(E107:W107,1, $E$6:$W$6,"Prioridad 1") + COUNTIFS(E107:W107,1, $E$6:$W$6, "Prioridad 2")/2 + COUNTIFS(E107:W107,1,$E$6:$W$6, "Prioridad 3")/3)&gt;=1,
        "Predio Rechazado",
        "Predio Aprobado"),
    IF(Registro_Datos!$U$3="Esc 2",
        IF((COUNTIFS(E107:W107,1, $E$6:$W$6,"Prioridad 1") + COUNTIFS(E107:W107,1, $E$6:$W$6, "Prioridad 2")/3 + COUNTIFS(E107:W107,1,$E$6:$W$6, "Prioridad 3")/4)&gt;=1,
            "Predio Rechazado",
            "Predio Aprobado")))</f>
        <v>Predio Aprobado</v>
      </c>
    </row>
    <row r="108" spans="1:25" s="5" customFormat="1" ht="18" x14ac:dyDescent="0.25">
      <c r="A108" s="74" t="str">
        <f>Registro_Datos!B120</f>
        <v>101</v>
      </c>
      <c r="B108" s="30">
        <f>Registro_Datos!C120</f>
        <v>0</v>
      </c>
      <c r="C108" s="58" t="str">
        <f>IF(Registro_Datos!D89&lt;&gt;"",Registro_Datos!D89," ")</f>
        <v xml:space="preserve"> </v>
      </c>
      <c r="D108" s="57" t="str">
        <f>IF(Registro_Datos!E89&lt;&gt;"",Registro_Datos!E89,"")</f>
        <v/>
      </c>
      <c r="E108" s="85">
        <f>Registro_Datos!F120</f>
        <v>0</v>
      </c>
      <c r="F108" s="85">
        <f>Registro_Datos!G120</f>
        <v>0</v>
      </c>
      <c r="G108" s="85">
        <f>Registro_Datos!H120</f>
        <v>0</v>
      </c>
      <c r="H108" s="85">
        <f>Registro_Datos!I120</f>
        <v>0</v>
      </c>
      <c r="I108" s="85">
        <f>Registro_Datos!J120</f>
        <v>0</v>
      </c>
      <c r="J108" s="85">
        <f>Registro_Datos!K120</f>
        <v>0</v>
      </c>
      <c r="K108" s="85">
        <f>Registro_Datos!L120</f>
        <v>0</v>
      </c>
      <c r="L108" s="85">
        <f>Registro_Datos!M120</f>
        <v>0</v>
      </c>
      <c r="M108" s="85">
        <f>Registro_Datos!N120</f>
        <v>0</v>
      </c>
      <c r="N108" s="85">
        <f>Registro_Datos!O120</f>
        <v>0</v>
      </c>
      <c r="O108" s="85">
        <f>Registro_Datos!P120</f>
        <v>0</v>
      </c>
      <c r="P108" s="85">
        <f>Registro_Datos!Q120</f>
        <v>0</v>
      </c>
      <c r="Q108" s="85">
        <f>Registro_Datos!R120</f>
        <v>0</v>
      </c>
      <c r="R108" s="85">
        <f>Registro_Datos!S120</f>
        <v>0</v>
      </c>
      <c r="S108" s="85">
        <f>Registro_Datos!T120</f>
        <v>0</v>
      </c>
      <c r="T108" s="85">
        <f>Registro_Datos!U120</f>
        <v>0</v>
      </c>
      <c r="U108" s="85">
        <f>Registro_Datos!V120</f>
        <v>0</v>
      </c>
      <c r="V108" s="85">
        <f>Registro_Datos!W120</f>
        <v>0</v>
      </c>
      <c r="W108" s="85">
        <f>Registro_Datos!X120</f>
        <v>0</v>
      </c>
      <c r="X108" s="86">
        <f>Registro_Datos!Y120</f>
        <v>0</v>
      </c>
      <c r="Y108" s="25" t="str">
        <f>IF(Registro_Datos!$U$3="Esc 1",
    IF((COUNTIFS(E108:W108,1, $E$6:$W$6,"Prioridad 1") + COUNTIFS(E108:W108,1, $E$6:$W$6, "Prioridad 2")/2 + COUNTIFS(E108:W108,1,$E$6:$W$6, "Prioridad 3")/3)&gt;=1,
        "Predio Rechazado",
        "Predio Aprobado"),
    IF(Registro_Datos!$U$3="Esc 2",
        IF((COUNTIFS(E108:W108,1, $E$6:$W$6,"Prioridad 1") + COUNTIFS(E108:W108,1, $E$6:$W$6, "Prioridad 2")/3 + COUNTIFS(E108:W108,1,$E$6:$W$6, "Prioridad 3")/4)&gt;=1,
            "Predio Rechazado",
            "Predio Aprobado")))</f>
        <v>Predio Aprobado</v>
      </c>
    </row>
    <row r="109" spans="1:25" s="5" customFormat="1" ht="18" x14ac:dyDescent="0.25">
      <c r="A109" s="74" t="str">
        <f>Registro_Datos!B121</f>
        <v>102</v>
      </c>
      <c r="B109" s="30">
        <f>Registro_Datos!C121</f>
        <v>0</v>
      </c>
      <c r="C109" s="58" t="str">
        <f>IF(Registro_Datos!D90&lt;&gt;"",Registro_Datos!D90," ")</f>
        <v xml:space="preserve"> </v>
      </c>
      <c r="D109" s="57" t="str">
        <f>IF(Registro_Datos!E90&lt;&gt;"",Registro_Datos!E90,"")</f>
        <v/>
      </c>
      <c r="E109" s="85">
        <f>Registro_Datos!F121</f>
        <v>0</v>
      </c>
      <c r="F109" s="85">
        <f>Registro_Datos!G121</f>
        <v>0</v>
      </c>
      <c r="G109" s="85">
        <f>Registro_Datos!H121</f>
        <v>0</v>
      </c>
      <c r="H109" s="85">
        <f>Registro_Datos!I121</f>
        <v>0</v>
      </c>
      <c r="I109" s="85">
        <f>Registro_Datos!J121</f>
        <v>0</v>
      </c>
      <c r="J109" s="85">
        <f>Registro_Datos!K121</f>
        <v>0</v>
      </c>
      <c r="K109" s="85">
        <f>Registro_Datos!L121</f>
        <v>0</v>
      </c>
      <c r="L109" s="85">
        <f>Registro_Datos!M121</f>
        <v>0</v>
      </c>
      <c r="M109" s="85">
        <f>Registro_Datos!N121</f>
        <v>0</v>
      </c>
      <c r="N109" s="85">
        <f>Registro_Datos!O121</f>
        <v>0</v>
      </c>
      <c r="O109" s="85">
        <f>Registro_Datos!P121</f>
        <v>0</v>
      </c>
      <c r="P109" s="85">
        <f>Registro_Datos!Q121</f>
        <v>0</v>
      </c>
      <c r="Q109" s="85">
        <f>Registro_Datos!R121</f>
        <v>0</v>
      </c>
      <c r="R109" s="85">
        <f>Registro_Datos!S121</f>
        <v>0</v>
      </c>
      <c r="S109" s="85">
        <f>Registro_Datos!T121</f>
        <v>0</v>
      </c>
      <c r="T109" s="85">
        <f>Registro_Datos!U121</f>
        <v>0</v>
      </c>
      <c r="U109" s="85">
        <f>Registro_Datos!V121</f>
        <v>0</v>
      </c>
      <c r="V109" s="85">
        <f>Registro_Datos!W121</f>
        <v>0</v>
      </c>
      <c r="W109" s="85">
        <f>Registro_Datos!X121</f>
        <v>0</v>
      </c>
      <c r="X109" s="86">
        <f>Registro_Datos!Y121</f>
        <v>0</v>
      </c>
      <c r="Y109" s="25" t="str">
        <f>IF(Registro_Datos!$U$3="Esc 1",
    IF((COUNTIFS(E109:W109,1, $E$6:$W$6,"Prioridad 1") + COUNTIFS(E109:W109,1, $E$6:$W$6, "Prioridad 2")/2 + COUNTIFS(E109:W109,1,$E$6:$W$6, "Prioridad 3")/3)&gt;=1,
        "Predio Rechazado",
        "Predio Aprobado"),
    IF(Registro_Datos!$U$3="Esc 2",
        IF((COUNTIFS(E109:W109,1, $E$6:$W$6,"Prioridad 1") + COUNTIFS(E109:W109,1, $E$6:$W$6, "Prioridad 2")/3 + COUNTIFS(E109:W109,1,$E$6:$W$6, "Prioridad 3")/4)&gt;=1,
            "Predio Rechazado",
            "Predio Aprobado")))</f>
        <v>Predio Aprobado</v>
      </c>
    </row>
    <row r="110" spans="1:25" s="5" customFormat="1" ht="18" x14ac:dyDescent="0.25">
      <c r="A110" s="74" t="str">
        <f>Registro_Datos!B122</f>
        <v>103</v>
      </c>
      <c r="B110" s="30">
        <f>Registro_Datos!C122</f>
        <v>0</v>
      </c>
      <c r="C110" s="58" t="str">
        <f>IF(Registro_Datos!D91&lt;&gt;"",Registro_Datos!D91," ")</f>
        <v xml:space="preserve"> </v>
      </c>
      <c r="D110" s="57" t="str">
        <f>IF(Registro_Datos!E91&lt;&gt;"",Registro_Datos!E91,"")</f>
        <v/>
      </c>
      <c r="E110" s="85">
        <f>Registro_Datos!F122</f>
        <v>0</v>
      </c>
      <c r="F110" s="85">
        <f>Registro_Datos!G122</f>
        <v>0</v>
      </c>
      <c r="G110" s="85">
        <f>Registro_Datos!H122</f>
        <v>0</v>
      </c>
      <c r="H110" s="85">
        <f>Registro_Datos!I122</f>
        <v>0</v>
      </c>
      <c r="I110" s="85">
        <f>Registro_Datos!J122</f>
        <v>0</v>
      </c>
      <c r="J110" s="85">
        <f>Registro_Datos!K122</f>
        <v>0</v>
      </c>
      <c r="K110" s="85">
        <f>Registro_Datos!L122</f>
        <v>0</v>
      </c>
      <c r="L110" s="85">
        <f>Registro_Datos!M122</f>
        <v>0</v>
      </c>
      <c r="M110" s="85">
        <f>Registro_Datos!N122</f>
        <v>0</v>
      </c>
      <c r="N110" s="85">
        <f>Registro_Datos!O122</f>
        <v>0</v>
      </c>
      <c r="O110" s="85">
        <f>Registro_Datos!P122</f>
        <v>0</v>
      </c>
      <c r="P110" s="85">
        <f>Registro_Datos!Q122</f>
        <v>0</v>
      </c>
      <c r="Q110" s="85">
        <f>Registro_Datos!R122</f>
        <v>0</v>
      </c>
      <c r="R110" s="85">
        <f>Registro_Datos!S122</f>
        <v>0</v>
      </c>
      <c r="S110" s="85">
        <f>Registro_Datos!T122</f>
        <v>0</v>
      </c>
      <c r="T110" s="85">
        <f>Registro_Datos!U122</f>
        <v>0</v>
      </c>
      <c r="U110" s="85">
        <f>Registro_Datos!V122</f>
        <v>0</v>
      </c>
      <c r="V110" s="85">
        <f>Registro_Datos!W122</f>
        <v>0</v>
      </c>
      <c r="W110" s="85">
        <f>Registro_Datos!X122</f>
        <v>0</v>
      </c>
      <c r="X110" s="86">
        <f>Registro_Datos!Y122</f>
        <v>0</v>
      </c>
      <c r="Y110" s="25" t="str">
        <f>IF(Registro_Datos!$U$3="Esc 1",
    IF((COUNTIFS(E110:W110,1, $E$6:$W$6,"Prioridad 1") + COUNTIFS(E110:W110,1, $E$6:$W$6, "Prioridad 2")/2 + COUNTIFS(E110:W110,1,$E$6:$W$6, "Prioridad 3")/3)&gt;=1,
        "Predio Rechazado",
        "Predio Aprobado"),
    IF(Registro_Datos!$U$3="Esc 2",
        IF((COUNTIFS(E110:W110,1, $E$6:$W$6,"Prioridad 1") + COUNTIFS(E110:W110,1, $E$6:$W$6, "Prioridad 2")/3 + COUNTIFS(E110:W110,1,$E$6:$W$6, "Prioridad 3")/4)&gt;=1,
            "Predio Rechazado",
            "Predio Aprobado")))</f>
        <v>Predio Aprobado</v>
      </c>
    </row>
    <row r="111" spans="1:25" s="5" customFormat="1" ht="18" x14ac:dyDescent="0.25">
      <c r="A111" s="74" t="str">
        <f>Registro_Datos!B123</f>
        <v>104</v>
      </c>
      <c r="B111" s="30">
        <f>Registro_Datos!C123</f>
        <v>0</v>
      </c>
      <c r="C111" s="58" t="str">
        <f>IF(Registro_Datos!D92&lt;&gt;"",Registro_Datos!D92," ")</f>
        <v xml:space="preserve"> </v>
      </c>
      <c r="D111" s="57" t="str">
        <f>IF(Registro_Datos!E92&lt;&gt;"",Registro_Datos!E92,"")</f>
        <v/>
      </c>
      <c r="E111" s="85">
        <f>Registro_Datos!F123</f>
        <v>0</v>
      </c>
      <c r="F111" s="85">
        <f>Registro_Datos!G123</f>
        <v>0</v>
      </c>
      <c r="G111" s="85">
        <f>Registro_Datos!H123</f>
        <v>0</v>
      </c>
      <c r="H111" s="85">
        <f>Registro_Datos!I123</f>
        <v>0</v>
      </c>
      <c r="I111" s="85">
        <f>Registro_Datos!J123</f>
        <v>0</v>
      </c>
      <c r="J111" s="85">
        <f>Registro_Datos!K123</f>
        <v>0</v>
      </c>
      <c r="K111" s="85">
        <f>Registro_Datos!L123</f>
        <v>0</v>
      </c>
      <c r="L111" s="85">
        <f>Registro_Datos!M123</f>
        <v>0</v>
      </c>
      <c r="M111" s="85">
        <f>Registro_Datos!N123</f>
        <v>0</v>
      </c>
      <c r="N111" s="85">
        <f>Registro_Datos!O123</f>
        <v>0</v>
      </c>
      <c r="O111" s="85">
        <f>Registro_Datos!P123</f>
        <v>0</v>
      </c>
      <c r="P111" s="85">
        <f>Registro_Datos!Q123</f>
        <v>0</v>
      </c>
      <c r="Q111" s="85">
        <f>Registro_Datos!R123</f>
        <v>0</v>
      </c>
      <c r="R111" s="85">
        <f>Registro_Datos!S123</f>
        <v>0</v>
      </c>
      <c r="S111" s="85">
        <f>Registro_Datos!T123</f>
        <v>0</v>
      </c>
      <c r="T111" s="85">
        <f>Registro_Datos!U123</f>
        <v>0</v>
      </c>
      <c r="U111" s="85">
        <f>Registro_Datos!V123</f>
        <v>0</v>
      </c>
      <c r="V111" s="85">
        <f>Registro_Datos!W123</f>
        <v>0</v>
      </c>
      <c r="W111" s="85">
        <f>Registro_Datos!X123</f>
        <v>0</v>
      </c>
      <c r="X111" s="86">
        <f>Registro_Datos!Y123</f>
        <v>0</v>
      </c>
      <c r="Y111" s="25" t="str">
        <f>IF(Registro_Datos!$U$3="Esc 1",
    IF((COUNTIFS(E111:W111,1, $E$6:$W$6,"Prioridad 1") + COUNTIFS(E111:W111,1, $E$6:$W$6, "Prioridad 2")/2 + COUNTIFS(E111:W111,1,$E$6:$W$6, "Prioridad 3")/3)&gt;=1,
        "Predio Rechazado",
        "Predio Aprobado"),
    IF(Registro_Datos!$U$3="Esc 2",
        IF((COUNTIFS(E111:W111,1, $E$6:$W$6,"Prioridad 1") + COUNTIFS(E111:W111,1, $E$6:$W$6, "Prioridad 2")/3 + COUNTIFS(E111:W111,1,$E$6:$W$6, "Prioridad 3")/4)&gt;=1,
            "Predio Rechazado",
            "Predio Aprobado")))</f>
        <v>Predio Aprobado</v>
      </c>
    </row>
    <row r="112" spans="1:25" s="5" customFormat="1" ht="18" x14ac:dyDescent="0.25">
      <c r="A112" s="74" t="str">
        <f>Registro_Datos!B124</f>
        <v>105</v>
      </c>
      <c r="B112" s="30">
        <f>Registro_Datos!C124</f>
        <v>0</v>
      </c>
      <c r="C112" s="58" t="str">
        <f>IF(Registro_Datos!D93&lt;&gt;"",Registro_Datos!D93," ")</f>
        <v xml:space="preserve"> </v>
      </c>
      <c r="D112" s="57" t="str">
        <f>IF(Registro_Datos!E93&lt;&gt;"",Registro_Datos!E93,"")</f>
        <v/>
      </c>
      <c r="E112" s="85">
        <f>Registro_Datos!F124</f>
        <v>0</v>
      </c>
      <c r="F112" s="85">
        <f>Registro_Datos!G124</f>
        <v>0</v>
      </c>
      <c r="G112" s="85">
        <f>Registro_Datos!H124</f>
        <v>0</v>
      </c>
      <c r="H112" s="85">
        <f>Registro_Datos!I124</f>
        <v>0</v>
      </c>
      <c r="I112" s="85">
        <f>Registro_Datos!J124</f>
        <v>0</v>
      </c>
      <c r="J112" s="85">
        <f>Registro_Datos!K124</f>
        <v>0</v>
      </c>
      <c r="K112" s="85">
        <f>Registro_Datos!L124</f>
        <v>0</v>
      </c>
      <c r="L112" s="85">
        <f>Registro_Datos!M124</f>
        <v>0</v>
      </c>
      <c r="M112" s="85">
        <f>Registro_Datos!N124</f>
        <v>0</v>
      </c>
      <c r="N112" s="85">
        <f>Registro_Datos!O124</f>
        <v>0</v>
      </c>
      <c r="O112" s="85">
        <f>Registro_Datos!P124</f>
        <v>0</v>
      </c>
      <c r="P112" s="85">
        <f>Registro_Datos!Q124</f>
        <v>0</v>
      </c>
      <c r="Q112" s="85">
        <f>Registro_Datos!R124</f>
        <v>0</v>
      </c>
      <c r="R112" s="85">
        <f>Registro_Datos!S124</f>
        <v>0</v>
      </c>
      <c r="S112" s="85">
        <f>Registro_Datos!T124</f>
        <v>0</v>
      </c>
      <c r="T112" s="85">
        <f>Registro_Datos!U124</f>
        <v>0</v>
      </c>
      <c r="U112" s="85">
        <f>Registro_Datos!V124</f>
        <v>0</v>
      </c>
      <c r="V112" s="85">
        <f>Registro_Datos!W124</f>
        <v>0</v>
      </c>
      <c r="W112" s="85">
        <f>Registro_Datos!X124</f>
        <v>0</v>
      </c>
      <c r="X112" s="86">
        <f>Registro_Datos!Y124</f>
        <v>0</v>
      </c>
      <c r="Y112" s="25" t="str">
        <f>IF(Registro_Datos!$U$3="Esc 1",
    IF((COUNTIFS(E112:W112,1, $E$6:$W$6,"Prioridad 1") + COUNTIFS(E112:W112,1, $E$6:$W$6, "Prioridad 2")/2 + COUNTIFS(E112:W112,1,$E$6:$W$6, "Prioridad 3")/3)&gt;=1,
        "Predio Rechazado",
        "Predio Aprobado"),
    IF(Registro_Datos!$U$3="Esc 2",
        IF((COUNTIFS(E112:W112,1, $E$6:$W$6,"Prioridad 1") + COUNTIFS(E112:W112,1, $E$6:$W$6, "Prioridad 2")/3 + COUNTIFS(E112:W112,1,$E$6:$W$6, "Prioridad 3")/4)&gt;=1,
            "Predio Rechazado",
            "Predio Aprobado")))</f>
        <v>Predio Aprobado</v>
      </c>
    </row>
    <row r="113" spans="1:25" s="5" customFormat="1" ht="18" x14ac:dyDescent="0.25">
      <c r="A113" s="74" t="str">
        <f>Registro_Datos!B125</f>
        <v>106</v>
      </c>
      <c r="B113" s="30">
        <f>Registro_Datos!C125</f>
        <v>0</v>
      </c>
      <c r="C113" s="58" t="str">
        <f>IF(Registro_Datos!D94&lt;&gt;"",Registro_Datos!D94," ")</f>
        <v xml:space="preserve"> </v>
      </c>
      <c r="D113" s="57" t="str">
        <f>IF(Registro_Datos!E94&lt;&gt;"",Registro_Datos!E94,"")</f>
        <v/>
      </c>
      <c r="E113" s="85">
        <f>Registro_Datos!F125</f>
        <v>0</v>
      </c>
      <c r="F113" s="85">
        <f>Registro_Datos!G125</f>
        <v>0</v>
      </c>
      <c r="G113" s="85">
        <f>Registro_Datos!H125</f>
        <v>0</v>
      </c>
      <c r="H113" s="85">
        <f>Registro_Datos!I125</f>
        <v>0</v>
      </c>
      <c r="I113" s="85">
        <f>Registro_Datos!J125</f>
        <v>0</v>
      </c>
      <c r="J113" s="85">
        <f>Registro_Datos!K125</f>
        <v>0</v>
      </c>
      <c r="K113" s="85">
        <f>Registro_Datos!L125</f>
        <v>0</v>
      </c>
      <c r="L113" s="85">
        <f>Registro_Datos!M125</f>
        <v>0</v>
      </c>
      <c r="M113" s="85">
        <f>Registro_Datos!N125</f>
        <v>0</v>
      </c>
      <c r="N113" s="85">
        <f>Registro_Datos!O125</f>
        <v>0</v>
      </c>
      <c r="O113" s="85">
        <f>Registro_Datos!P125</f>
        <v>0</v>
      </c>
      <c r="P113" s="85">
        <f>Registro_Datos!Q125</f>
        <v>0</v>
      </c>
      <c r="Q113" s="85">
        <f>Registro_Datos!R125</f>
        <v>0</v>
      </c>
      <c r="R113" s="85">
        <f>Registro_Datos!S125</f>
        <v>0</v>
      </c>
      <c r="S113" s="85">
        <f>Registro_Datos!T125</f>
        <v>0</v>
      </c>
      <c r="T113" s="85">
        <f>Registro_Datos!U125</f>
        <v>0</v>
      </c>
      <c r="U113" s="85">
        <f>Registro_Datos!V125</f>
        <v>0</v>
      </c>
      <c r="V113" s="85">
        <f>Registro_Datos!W125</f>
        <v>0</v>
      </c>
      <c r="W113" s="85">
        <f>Registro_Datos!X125</f>
        <v>0</v>
      </c>
      <c r="X113" s="86">
        <f>Registro_Datos!Y125</f>
        <v>0</v>
      </c>
      <c r="Y113" s="25" t="str">
        <f>IF(Registro_Datos!$U$3="Esc 1",
    IF((COUNTIFS(E113:W113,1, $E$6:$W$6,"Prioridad 1") + COUNTIFS(E113:W113,1, $E$6:$W$6, "Prioridad 2")/2 + COUNTIFS(E113:W113,1,$E$6:$W$6, "Prioridad 3")/3)&gt;=1,
        "Predio Rechazado",
        "Predio Aprobado"),
    IF(Registro_Datos!$U$3="Esc 2",
        IF((COUNTIFS(E113:W113,1, $E$6:$W$6,"Prioridad 1") + COUNTIFS(E113:W113,1, $E$6:$W$6, "Prioridad 2")/3 + COUNTIFS(E113:W113,1,$E$6:$W$6, "Prioridad 3")/4)&gt;=1,
            "Predio Rechazado",
            "Predio Aprobado")))</f>
        <v>Predio Aprobado</v>
      </c>
    </row>
    <row r="114" spans="1:25" s="5" customFormat="1" ht="18" x14ac:dyDescent="0.25">
      <c r="A114" s="74" t="str">
        <f>Registro_Datos!B126</f>
        <v>107</v>
      </c>
      <c r="B114" s="30">
        <f>Registro_Datos!C126</f>
        <v>0</v>
      </c>
      <c r="C114" s="58" t="str">
        <f>IF(Registro_Datos!D95&lt;&gt;"",Registro_Datos!D95," ")</f>
        <v xml:space="preserve"> </v>
      </c>
      <c r="D114" s="57" t="str">
        <f>IF(Registro_Datos!E95&lt;&gt;"",Registro_Datos!E95,"")</f>
        <v/>
      </c>
      <c r="E114" s="85">
        <f>Registro_Datos!F126</f>
        <v>0</v>
      </c>
      <c r="F114" s="85">
        <f>Registro_Datos!G126</f>
        <v>0</v>
      </c>
      <c r="G114" s="85">
        <f>Registro_Datos!H126</f>
        <v>0</v>
      </c>
      <c r="H114" s="85">
        <f>Registro_Datos!I126</f>
        <v>0</v>
      </c>
      <c r="I114" s="85">
        <f>Registro_Datos!J126</f>
        <v>0</v>
      </c>
      <c r="J114" s="85">
        <f>Registro_Datos!K126</f>
        <v>0</v>
      </c>
      <c r="K114" s="85">
        <f>Registro_Datos!L126</f>
        <v>0</v>
      </c>
      <c r="L114" s="85">
        <f>Registro_Datos!M126</f>
        <v>0</v>
      </c>
      <c r="M114" s="85">
        <f>Registro_Datos!N126</f>
        <v>0</v>
      </c>
      <c r="N114" s="85">
        <f>Registro_Datos!O126</f>
        <v>0</v>
      </c>
      <c r="O114" s="85">
        <f>Registro_Datos!P126</f>
        <v>0</v>
      </c>
      <c r="P114" s="85">
        <f>Registro_Datos!Q126</f>
        <v>0</v>
      </c>
      <c r="Q114" s="85">
        <f>Registro_Datos!R126</f>
        <v>0</v>
      </c>
      <c r="R114" s="85">
        <f>Registro_Datos!S126</f>
        <v>0</v>
      </c>
      <c r="S114" s="85">
        <f>Registro_Datos!T126</f>
        <v>0</v>
      </c>
      <c r="T114" s="85">
        <f>Registro_Datos!U126</f>
        <v>0</v>
      </c>
      <c r="U114" s="85">
        <f>Registro_Datos!V126</f>
        <v>0</v>
      </c>
      <c r="V114" s="85">
        <f>Registro_Datos!W126</f>
        <v>0</v>
      </c>
      <c r="W114" s="85">
        <f>Registro_Datos!X126</f>
        <v>0</v>
      </c>
      <c r="X114" s="86">
        <f>Registro_Datos!Y126</f>
        <v>0</v>
      </c>
      <c r="Y114" s="25" t="str">
        <f>IF(Registro_Datos!$U$3="Esc 1",
    IF((COUNTIFS(E114:W114,1, $E$6:$W$6,"Prioridad 1") + COUNTIFS(E114:W114,1, $E$6:$W$6, "Prioridad 2")/2 + COUNTIFS(E114:W114,1,$E$6:$W$6, "Prioridad 3")/3)&gt;=1,
        "Predio Rechazado",
        "Predio Aprobado"),
    IF(Registro_Datos!$U$3="Esc 2",
        IF((COUNTIFS(E114:W114,1, $E$6:$W$6,"Prioridad 1") + COUNTIFS(E114:W114,1, $E$6:$W$6, "Prioridad 2")/3 + COUNTIFS(E114:W114,1,$E$6:$W$6, "Prioridad 3")/4)&gt;=1,
            "Predio Rechazado",
            "Predio Aprobado")))</f>
        <v>Predio Aprobado</v>
      </c>
    </row>
    <row r="115" spans="1:25" s="5" customFormat="1" ht="18" x14ac:dyDescent="0.25">
      <c r="A115" s="74" t="str">
        <f>Registro_Datos!B127</f>
        <v>108</v>
      </c>
      <c r="B115" s="30">
        <f>Registro_Datos!C127</f>
        <v>0</v>
      </c>
      <c r="C115" s="58" t="str">
        <f>IF(Registro_Datos!D96&lt;&gt;"",Registro_Datos!D96," ")</f>
        <v xml:space="preserve"> </v>
      </c>
      <c r="D115" s="57" t="str">
        <f>IF(Registro_Datos!E96&lt;&gt;"",Registro_Datos!E96,"")</f>
        <v/>
      </c>
      <c r="E115" s="85">
        <f>Registro_Datos!F127</f>
        <v>0</v>
      </c>
      <c r="F115" s="85">
        <f>Registro_Datos!G127</f>
        <v>0</v>
      </c>
      <c r="G115" s="85">
        <f>Registro_Datos!H127</f>
        <v>0</v>
      </c>
      <c r="H115" s="85">
        <f>Registro_Datos!I127</f>
        <v>0</v>
      </c>
      <c r="I115" s="85">
        <f>Registro_Datos!J127</f>
        <v>0</v>
      </c>
      <c r="J115" s="85">
        <f>Registro_Datos!K127</f>
        <v>0</v>
      </c>
      <c r="K115" s="85">
        <f>Registro_Datos!L127</f>
        <v>0</v>
      </c>
      <c r="L115" s="85">
        <f>Registro_Datos!M127</f>
        <v>0</v>
      </c>
      <c r="M115" s="85">
        <f>Registro_Datos!N127</f>
        <v>0</v>
      </c>
      <c r="N115" s="85">
        <f>Registro_Datos!O127</f>
        <v>0</v>
      </c>
      <c r="O115" s="85">
        <f>Registro_Datos!P127</f>
        <v>0</v>
      </c>
      <c r="P115" s="85">
        <f>Registro_Datos!Q127</f>
        <v>0</v>
      </c>
      <c r="Q115" s="85">
        <f>Registro_Datos!R127</f>
        <v>0</v>
      </c>
      <c r="R115" s="85">
        <f>Registro_Datos!S127</f>
        <v>0</v>
      </c>
      <c r="S115" s="85">
        <f>Registro_Datos!T127</f>
        <v>0</v>
      </c>
      <c r="T115" s="85">
        <f>Registro_Datos!U127</f>
        <v>0</v>
      </c>
      <c r="U115" s="85">
        <f>Registro_Datos!V127</f>
        <v>0</v>
      </c>
      <c r="V115" s="85">
        <f>Registro_Datos!W127</f>
        <v>0</v>
      </c>
      <c r="W115" s="85">
        <f>Registro_Datos!X127</f>
        <v>0</v>
      </c>
      <c r="X115" s="86">
        <f>Registro_Datos!Y127</f>
        <v>0</v>
      </c>
      <c r="Y115" s="25" t="str">
        <f>IF(Registro_Datos!$U$3="Esc 1",
    IF((COUNTIFS(E115:W115,1, $E$6:$W$6,"Prioridad 1") + COUNTIFS(E115:W115,1, $E$6:$W$6, "Prioridad 2")/2 + COUNTIFS(E115:W115,1,$E$6:$W$6, "Prioridad 3")/3)&gt;=1,
        "Predio Rechazado",
        "Predio Aprobado"),
    IF(Registro_Datos!$U$3="Esc 2",
        IF((COUNTIFS(E115:W115,1, $E$6:$W$6,"Prioridad 1") + COUNTIFS(E115:W115,1, $E$6:$W$6, "Prioridad 2")/3 + COUNTIFS(E115:W115,1,$E$6:$W$6, "Prioridad 3")/4)&gt;=1,
            "Predio Rechazado",
            "Predio Aprobado")))</f>
        <v>Predio Aprobado</v>
      </c>
    </row>
    <row r="116" spans="1:25" s="5" customFormat="1" ht="18" x14ac:dyDescent="0.25">
      <c r="A116" s="74" t="str">
        <f>Registro_Datos!B128</f>
        <v>109</v>
      </c>
      <c r="B116" s="30">
        <f>Registro_Datos!C128</f>
        <v>0</v>
      </c>
      <c r="C116" s="58" t="str">
        <f>IF(Registro_Datos!D97&lt;&gt;"",Registro_Datos!D97," ")</f>
        <v xml:space="preserve"> </v>
      </c>
      <c r="D116" s="57" t="str">
        <f>IF(Registro_Datos!E97&lt;&gt;"",Registro_Datos!E97,"")</f>
        <v/>
      </c>
      <c r="E116" s="85">
        <f>Registro_Datos!F128</f>
        <v>0</v>
      </c>
      <c r="F116" s="85">
        <f>Registro_Datos!G128</f>
        <v>0</v>
      </c>
      <c r="G116" s="85">
        <f>Registro_Datos!H128</f>
        <v>0</v>
      </c>
      <c r="H116" s="85">
        <f>Registro_Datos!I128</f>
        <v>0</v>
      </c>
      <c r="I116" s="85">
        <f>Registro_Datos!J128</f>
        <v>0</v>
      </c>
      <c r="J116" s="85">
        <f>Registro_Datos!K128</f>
        <v>0</v>
      </c>
      <c r="K116" s="85">
        <f>Registro_Datos!L128</f>
        <v>0</v>
      </c>
      <c r="L116" s="85">
        <f>Registro_Datos!M128</f>
        <v>0</v>
      </c>
      <c r="M116" s="85">
        <f>Registro_Datos!N128</f>
        <v>0</v>
      </c>
      <c r="N116" s="85">
        <f>Registro_Datos!O128</f>
        <v>0</v>
      </c>
      <c r="O116" s="85">
        <f>Registro_Datos!P128</f>
        <v>0</v>
      </c>
      <c r="P116" s="85">
        <f>Registro_Datos!Q128</f>
        <v>0</v>
      </c>
      <c r="Q116" s="85">
        <f>Registro_Datos!R128</f>
        <v>0</v>
      </c>
      <c r="R116" s="85">
        <f>Registro_Datos!S128</f>
        <v>0</v>
      </c>
      <c r="S116" s="85">
        <f>Registro_Datos!T128</f>
        <v>0</v>
      </c>
      <c r="T116" s="85">
        <f>Registro_Datos!U128</f>
        <v>0</v>
      </c>
      <c r="U116" s="85">
        <f>Registro_Datos!V128</f>
        <v>0</v>
      </c>
      <c r="V116" s="85">
        <f>Registro_Datos!W128</f>
        <v>0</v>
      </c>
      <c r="W116" s="85">
        <f>Registro_Datos!X128</f>
        <v>0</v>
      </c>
      <c r="X116" s="86">
        <f>Registro_Datos!Y128</f>
        <v>0</v>
      </c>
      <c r="Y116" s="25" t="str">
        <f>IF(Registro_Datos!$U$3="Esc 1",
    IF((COUNTIFS(E116:W116,1, $E$6:$W$6,"Prioridad 1") + COUNTIFS(E116:W116,1, $E$6:$W$6, "Prioridad 2")/2 + COUNTIFS(E116:W116,1,$E$6:$W$6, "Prioridad 3")/3)&gt;=1,
        "Predio Rechazado",
        "Predio Aprobado"),
    IF(Registro_Datos!$U$3="Esc 2",
        IF((COUNTIFS(E116:W116,1, $E$6:$W$6,"Prioridad 1") + COUNTIFS(E116:W116,1, $E$6:$W$6, "Prioridad 2")/3 + COUNTIFS(E116:W116,1,$E$6:$W$6, "Prioridad 3")/4)&gt;=1,
            "Predio Rechazado",
            "Predio Aprobado")))</f>
        <v>Predio Aprobado</v>
      </c>
    </row>
    <row r="117" spans="1:25" s="5" customFormat="1" ht="18" x14ac:dyDescent="0.25">
      <c r="A117" s="74" t="str">
        <f>Registro_Datos!B129</f>
        <v>110</v>
      </c>
      <c r="B117" s="30">
        <f>Registro_Datos!C129</f>
        <v>0</v>
      </c>
      <c r="C117" s="58" t="str">
        <f>IF(Registro_Datos!D98&lt;&gt;"",Registro_Datos!D98," ")</f>
        <v xml:space="preserve"> </v>
      </c>
      <c r="D117" s="57" t="str">
        <f>IF(Registro_Datos!E98&lt;&gt;"",Registro_Datos!E98,"")</f>
        <v/>
      </c>
      <c r="E117" s="85">
        <f>Registro_Datos!F129</f>
        <v>0</v>
      </c>
      <c r="F117" s="85">
        <f>Registro_Datos!G129</f>
        <v>0</v>
      </c>
      <c r="G117" s="85">
        <f>Registro_Datos!H129</f>
        <v>0</v>
      </c>
      <c r="H117" s="85">
        <f>Registro_Datos!I129</f>
        <v>0</v>
      </c>
      <c r="I117" s="85">
        <f>Registro_Datos!J129</f>
        <v>0</v>
      </c>
      <c r="J117" s="85">
        <f>Registro_Datos!K129</f>
        <v>0</v>
      </c>
      <c r="K117" s="85">
        <f>Registro_Datos!L129</f>
        <v>0</v>
      </c>
      <c r="L117" s="85">
        <f>Registro_Datos!M129</f>
        <v>0</v>
      </c>
      <c r="M117" s="85">
        <f>Registro_Datos!N129</f>
        <v>0</v>
      </c>
      <c r="N117" s="85">
        <f>Registro_Datos!O129</f>
        <v>0</v>
      </c>
      <c r="O117" s="85">
        <f>Registro_Datos!P129</f>
        <v>0</v>
      </c>
      <c r="P117" s="85">
        <f>Registro_Datos!Q129</f>
        <v>0</v>
      </c>
      <c r="Q117" s="85">
        <f>Registro_Datos!R129</f>
        <v>0</v>
      </c>
      <c r="R117" s="85">
        <f>Registro_Datos!S129</f>
        <v>0</v>
      </c>
      <c r="S117" s="85">
        <f>Registro_Datos!T129</f>
        <v>0</v>
      </c>
      <c r="T117" s="85">
        <f>Registro_Datos!U129</f>
        <v>0</v>
      </c>
      <c r="U117" s="85">
        <f>Registro_Datos!V129</f>
        <v>0</v>
      </c>
      <c r="V117" s="85">
        <f>Registro_Datos!W129</f>
        <v>0</v>
      </c>
      <c r="W117" s="85">
        <f>Registro_Datos!X129</f>
        <v>0</v>
      </c>
      <c r="X117" s="86">
        <f>Registro_Datos!Y129</f>
        <v>0</v>
      </c>
      <c r="Y117" s="25" t="str">
        <f>IF(Registro_Datos!$U$3="Esc 1",
    IF((COUNTIFS(E117:W117,1, $E$6:$W$6,"Prioridad 1") + COUNTIFS(E117:W117,1, $E$6:$W$6, "Prioridad 2")/2 + COUNTIFS(E117:W117,1,$E$6:$W$6, "Prioridad 3")/3)&gt;=1,
        "Predio Rechazado",
        "Predio Aprobado"),
    IF(Registro_Datos!$U$3="Esc 2",
        IF((COUNTIFS(E117:W117,1, $E$6:$W$6,"Prioridad 1") + COUNTIFS(E117:W117,1, $E$6:$W$6, "Prioridad 2")/3 + COUNTIFS(E117:W117,1,$E$6:$W$6, "Prioridad 3")/4)&gt;=1,
            "Predio Rechazado",
            "Predio Aprobado")))</f>
        <v>Predio Aprobado</v>
      </c>
    </row>
    <row r="118" spans="1:25" s="5" customFormat="1" ht="18" x14ac:dyDescent="0.25">
      <c r="A118" s="74" t="str">
        <f>Registro_Datos!B130</f>
        <v>111</v>
      </c>
      <c r="B118" s="30">
        <f>Registro_Datos!C130</f>
        <v>0</v>
      </c>
      <c r="C118" s="58" t="str">
        <f>IF(Registro_Datos!D99&lt;&gt;"",Registro_Datos!D99," ")</f>
        <v xml:space="preserve"> </v>
      </c>
      <c r="D118" s="57" t="str">
        <f>IF(Registro_Datos!E99&lt;&gt;"",Registro_Datos!E99,"")</f>
        <v/>
      </c>
      <c r="E118" s="85">
        <f>Registro_Datos!F130</f>
        <v>0</v>
      </c>
      <c r="F118" s="85">
        <f>Registro_Datos!G130</f>
        <v>0</v>
      </c>
      <c r="G118" s="85">
        <f>Registro_Datos!H130</f>
        <v>0</v>
      </c>
      <c r="H118" s="85">
        <f>Registro_Datos!I130</f>
        <v>0</v>
      </c>
      <c r="I118" s="85">
        <f>Registro_Datos!J130</f>
        <v>0</v>
      </c>
      <c r="J118" s="85">
        <f>Registro_Datos!K130</f>
        <v>0</v>
      </c>
      <c r="K118" s="85">
        <f>Registro_Datos!L130</f>
        <v>0</v>
      </c>
      <c r="L118" s="85">
        <f>Registro_Datos!M130</f>
        <v>0</v>
      </c>
      <c r="M118" s="85">
        <f>Registro_Datos!N130</f>
        <v>0</v>
      </c>
      <c r="N118" s="85">
        <f>Registro_Datos!O130</f>
        <v>0</v>
      </c>
      <c r="O118" s="85">
        <f>Registro_Datos!P130</f>
        <v>0</v>
      </c>
      <c r="P118" s="85">
        <f>Registro_Datos!Q130</f>
        <v>0</v>
      </c>
      <c r="Q118" s="85">
        <f>Registro_Datos!R130</f>
        <v>0</v>
      </c>
      <c r="R118" s="85">
        <f>Registro_Datos!S130</f>
        <v>0</v>
      </c>
      <c r="S118" s="85">
        <f>Registro_Datos!T130</f>
        <v>0</v>
      </c>
      <c r="T118" s="85">
        <f>Registro_Datos!U130</f>
        <v>0</v>
      </c>
      <c r="U118" s="85">
        <f>Registro_Datos!V130</f>
        <v>0</v>
      </c>
      <c r="V118" s="85">
        <f>Registro_Datos!W130</f>
        <v>0</v>
      </c>
      <c r="W118" s="85">
        <f>Registro_Datos!X130</f>
        <v>0</v>
      </c>
      <c r="X118" s="86">
        <f>Registro_Datos!Y130</f>
        <v>0</v>
      </c>
      <c r="Y118" s="25" t="str">
        <f>IF(Registro_Datos!$U$3="Esc 1",
    IF((COUNTIFS(E118:W118,1, $E$6:$W$6,"Prioridad 1") + COUNTIFS(E118:W118,1, $E$6:$W$6, "Prioridad 2")/2 + COUNTIFS(E118:W118,1,$E$6:$W$6, "Prioridad 3")/3)&gt;=1,
        "Predio Rechazado",
        "Predio Aprobado"),
    IF(Registro_Datos!$U$3="Esc 2",
        IF((COUNTIFS(E118:W118,1, $E$6:$W$6,"Prioridad 1") + COUNTIFS(E118:W118,1, $E$6:$W$6, "Prioridad 2")/3 + COUNTIFS(E118:W118,1,$E$6:$W$6, "Prioridad 3")/4)&gt;=1,
            "Predio Rechazado",
            "Predio Aprobado")))</f>
        <v>Predio Aprobado</v>
      </c>
    </row>
    <row r="119" spans="1:25" s="5" customFormat="1" ht="18" x14ac:dyDescent="0.25">
      <c r="A119" s="74" t="str">
        <f>Registro_Datos!B131</f>
        <v>112</v>
      </c>
      <c r="B119" s="30">
        <f>Registro_Datos!C131</f>
        <v>0</v>
      </c>
      <c r="C119" s="58" t="str">
        <f>IF(Registro_Datos!D100&lt;&gt;"",Registro_Datos!D100," ")</f>
        <v xml:space="preserve"> </v>
      </c>
      <c r="D119" s="57" t="str">
        <f>IF(Registro_Datos!E100&lt;&gt;"",Registro_Datos!E100,"")</f>
        <v/>
      </c>
      <c r="E119" s="85">
        <f>Registro_Datos!F131</f>
        <v>0</v>
      </c>
      <c r="F119" s="85">
        <f>Registro_Datos!G131</f>
        <v>0</v>
      </c>
      <c r="G119" s="85">
        <f>Registro_Datos!H131</f>
        <v>0</v>
      </c>
      <c r="H119" s="85">
        <f>Registro_Datos!I131</f>
        <v>0</v>
      </c>
      <c r="I119" s="85">
        <f>Registro_Datos!J131</f>
        <v>0</v>
      </c>
      <c r="J119" s="85">
        <f>Registro_Datos!K131</f>
        <v>0</v>
      </c>
      <c r="K119" s="85">
        <f>Registro_Datos!L131</f>
        <v>0</v>
      </c>
      <c r="L119" s="85">
        <f>Registro_Datos!M131</f>
        <v>0</v>
      </c>
      <c r="M119" s="85">
        <f>Registro_Datos!N131</f>
        <v>0</v>
      </c>
      <c r="N119" s="85">
        <f>Registro_Datos!O131</f>
        <v>0</v>
      </c>
      <c r="O119" s="85">
        <f>Registro_Datos!P131</f>
        <v>0</v>
      </c>
      <c r="P119" s="85">
        <f>Registro_Datos!Q131</f>
        <v>0</v>
      </c>
      <c r="Q119" s="85">
        <f>Registro_Datos!R131</f>
        <v>0</v>
      </c>
      <c r="R119" s="85">
        <f>Registro_Datos!S131</f>
        <v>0</v>
      </c>
      <c r="S119" s="85">
        <f>Registro_Datos!T131</f>
        <v>0</v>
      </c>
      <c r="T119" s="85">
        <f>Registro_Datos!U131</f>
        <v>0</v>
      </c>
      <c r="U119" s="85">
        <f>Registro_Datos!V131</f>
        <v>0</v>
      </c>
      <c r="V119" s="85">
        <f>Registro_Datos!W131</f>
        <v>0</v>
      </c>
      <c r="W119" s="85">
        <f>Registro_Datos!X131</f>
        <v>0</v>
      </c>
      <c r="X119" s="86">
        <f>Registro_Datos!Y131</f>
        <v>0</v>
      </c>
      <c r="Y119" s="25" t="str">
        <f>IF(Registro_Datos!$U$3="Esc 1",
    IF((COUNTIFS(E119:W119,1, $E$6:$W$6,"Prioridad 1") + COUNTIFS(E119:W119,1, $E$6:$W$6, "Prioridad 2")/2 + COUNTIFS(E119:W119,1,$E$6:$W$6, "Prioridad 3")/3)&gt;=1,
        "Predio Rechazado",
        "Predio Aprobado"),
    IF(Registro_Datos!$U$3="Esc 2",
        IF((COUNTIFS(E119:W119,1, $E$6:$W$6,"Prioridad 1") + COUNTIFS(E119:W119,1, $E$6:$W$6, "Prioridad 2")/3 + COUNTIFS(E119:W119,1,$E$6:$W$6, "Prioridad 3")/4)&gt;=1,
            "Predio Rechazado",
            "Predio Aprobado")))</f>
        <v>Predio Aprobado</v>
      </c>
    </row>
    <row r="120" spans="1:25" s="5" customFormat="1" ht="18" x14ac:dyDescent="0.25">
      <c r="A120" s="74" t="str">
        <f>Registro_Datos!B132</f>
        <v>113</v>
      </c>
      <c r="B120" s="30">
        <f>Registro_Datos!C132</f>
        <v>0</v>
      </c>
      <c r="C120" s="58" t="str">
        <f>IF(Registro_Datos!D101&lt;&gt;"",Registro_Datos!D101," ")</f>
        <v xml:space="preserve"> </v>
      </c>
      <c r="D120" s="57" t="str">
        <f>IF(Registro_Datos!E101&lt;&gt;"",Registro_Datos!E101,"")</f>
        <v/>
      </c>
      <c r="E120" s="85">
        <f>Registro_Datos!F132</f>
        <v>0</v>
      </c>
      <c r="F120" s="85">
        <f>Registro_Datos!G132</f>
        <v>0</v>
      </c>
      <c r="G120" s="85">
        <f>Registro_Datos!H132</f>
        <v>0</v>
      </c>
      <c r="H120" s="85">
        <f>Registro_Datos!I132</f>
        <v>0</v>
      </c>
      <c r="I120" s="85">
        <f>Registro_Datos!J132</f>
        <v>0</v>
      </c>
      <c r="J120" s="85">
        <f>Registro_Datos!K132</f>
        <v>0</v>
      </c>
      <c r="K120" s="85">
        <f>Registro_Datos!L132</f>
        <v>0</v>
      </c>
      <c r="L120" s="85">
        <f>Registro_Datos!M132</f>
        <v>0</v>
      </c>
      <c r="M120" s="85">
        <f>Registro_Datos!N132</f>
        <v>0</v>
      </c>
      <c r="N120" s="85">
        <f>Registro_Datos!O132</f>
        <v>0</v>
      </c>
      <c r="O120" s="85">
        <f>Registro_Datos!P132</f>
        <v>0</v>
      </c>
      <c r="P120" s="85">
        <f>Registro_Datos!Q132</f>
        <v>0</v>
      </c>
      <c r="Q120" s="85">
        <f>Registro_Datos!R132</f>
        <v>0</v>
      </c>
      <c r="R120" s="85">
        <f>Registro_Datos!S132</f>
        <v>0</v>
      </c>
      <c r="S120" s="85">
        <f>Registro_Datos!T132</f>
        <v>0</v>
      </c>
      <c r="T120" s="85">
        <f>Registro_Datos!U132</f>
        <v>0</v>
      </c>
      <c r="U120" s="85">
        <f>Registro_Datos!V132</f>
        <v>0</v>
      </c>
      <c r="V120" s="85">
        <f>Registro_Datos!W132</f>
        <v>0</v>
      </c>
      <c r="W120" s="85">
        <f>Registro_Datos!X132</f>
        <v>0</v>
      </c>
      <c r="X120" s="86">
        <f>Registro_Datos!Y132</f>
        <v>0</v>
      </c>
      <c r="Y120" s="25" t="str">
        <f>IF(Registro_Datos!$U$3="Esc 1",
    IF((COUNTIFS(E120:W120,1, $E$6:$W$6,"Prioridad 1") + COUNTIFS(E120:W120,1, $E$6:$W$6, "Prioridad 2")/2 + COUNTIFS(E120:W120,1,$E$6:$W$6, "Prioridad 3")/3)&gt;=1,
        "Predio Rechazado",
        "Predio Aprobado"),
    IF(Registro_Datos!$U$3="Esc 2",
        IF((COUNTIFS(E120:W120,1, $E$6:$W$6,"Prioridad 1") + COUNTIFS(E120:W120,1, $E$6:$W$6, "Prioridad 2")/3 + COUNTIFS(E120:W120,1,$E$6:$W$6, "Prioridad 3")/4)&gt;=1,
            "Predio Rechazado",
            "Predio Aprobado")))</f>
        <v>Predio Aprobado</v>
      </c>
    </row>
    <row r="121" spans="1:25" s="5" customFormat="1" ht="18" x14ac:dyDescent="0.25">
      <c r="A121" s="74" t="str">
        <f>Registro_Datos!B133</f>
        <v>114</v>
      </c>
      <c r="B121" s="30">
        <f>Registro_Datos!C133</f>
        <v>0</v>
      </c>
      <c r="C121" s="58" t="str">
        <f>IF(Registro_Datos!D102&lt;&gt;"",Registro_Datos!D102," ")</f>
        <v xml:space="preserve"> </v>
      </c>
      <c r="D121" s="57" t="str">
        <f>IF(Registro_Datos!E102&lt;&gt;"",Registro_Datos!E102,"")</f>
        <v/>
      </c>
      <c r="E121" s="85">
        <f>Registro_Datos!F133</f>
        <v>0</v>
      </c>
      <c r="F121" s="85">
        <f>Registro_Datos!G133</f>
        <v>0</v>
      </c>
      <c r="G121" s="85">
        <f>Registro_Datos!H133</f>
        <v>0</v>
      </c>
      <c r="H121" s="85">
        <f>Registro_Datos!I133</f>
        <v>0</v>
      </c>
      <c r="I121" s="85">
        <f>Registro_Datos!J133</f>
        <v>0</v>
      </c>
      <c r="J121" s="85">
        <f>Registro_Datos!K133</f>
        <v>0</v>
      </c>
      <c r="K121" s="85">
        <f>Registro_Datos!L133</f>
        <v>0</v>
      </c>
      <c r="L121" s="85">
        <f>Registro_Datos!M133</f>
        <v>0</v>
      </c>
      <c r="M121" s="85">
        <f>Registro_Datos!N133</f>
        <v>0</v>
      </c>
      <c r="N121" s="85">
        <f>Registro_Datos!O133</f>
        <v>0</v>
      </c>
      <c r="O121" s="85">
        <f>Registro_Datos!P133</f>
        <v>0</v>
      </c>
      <c r="P121" s="85">
        <f>Registro_Datos!Q133</f>
        <v>0</v>
      </c>
      <c r="Q121" s="85">
        <f>Registro_Datos!R133</f>
        <v>0</v>
      </c>
      <c r="R121" s="85">
        <f>Registro_Datos!S133</f>
        <v>0</v>
      </c>
      <c r="S121" s="85">
        <f>Registro_Datos!T133</f>
        <v>0</v>
      </c>
      <c r="T121" s="85">
        <f>Registro_Datos!U133</f>
        <v>0</v>
      </c>
      <c r="U121" s="85">
        <f>Registro_Datos!V133</f>
        <v>0</v>
      </c>
      <c r="V121" s="85">
        <f>Registro_Datos!W133</f>
        <v>0</v>
      </c>
      <c r="W121" s="85">
        <f>Registro_Datos!X133</f>
        <v>0</v>
      </c>
      <c r="X121" s="86">
        <f>Registro_Datos!Y133</f>
        <v>0</v>
      </c>
      <c r="Y121" s="25" t="str">
        <f>IF(Registro_Datos!$U$3="Esc 1",
    IF((COUNTIFS(E121:W121,1, $E$6:$W$6,"Prioridad 1") + COUNTIFS(E121:W121,1, $E$6:$W$6, "Prioridad 2")/2 + COUNTIFS(E121:W121,1,$E$6:$W$6, "Prioridad 3")/3)&gt;=1,
        "Predio Rechazado",
        "Predio Aprobado"),
    IF(Registro_Datos!$U$3="Esc 2",
        IF((COUNTIFS(E121:W121,1, $E$6:$W$6,"Prioridad 1") + COUNTIFS(E121:W121,1, $E$6:$W$6, "Prioridad 2")/3 + COUNTIFS(E121:W121,1,$E$6:$W$6, "Prioridad 3")/4)&gt;=1,
            "Predio Rechazado",
            "Predio Aprobado")))</f>
        <v>Predio Aprobado</v>
      </c>
    </row>
    <row r="122" spans="1:25" s="5" customFormat="1" ht="18" x14ac:dyDescent="0.25">
      <c r="A122" s="74" t="str">
        <f>Registro_Datos!B134</f>
        <v>115</v>
      </c>
      <c r="B122" s="30">
        <f>Registro_Datos!C134</f>
        <v>0</v>
      </c>
      <c r="C122" s="58" t="str">
        <f>IF(Registro_Datos!D103&lt;&gt;"",Registro_Datos!D103," ")</f>
        <v xml:space="preserve"> </v>
      </c>
      <c r="D122" s="57" t="str">
        <f>IF(Registro_Datos!E103&lt;&gt;"",Registro_Datos!E103,"")</f>
        <v/>
      </c>
      <c r="E122" s="85">
        <f>Registro_Datos!F134</f>
        <v>0</v>
      </c>
      <c r="F122" s="85">
        <f>Registro_Datos!G134</f>
        <v>0</v>
      </c>
      <c r="G122" s="85">
        <f>Registro_Datos!H134</f>
        <v>0</v>
      </c>
      <c r="H122" s="85">
        <f>Registro_Datos!I134</f>
        <v>0</v>
      </c>
      <c r="I122" s="85">
        <f>Registro_Datos!J134</f>
        <v>0</v>
      </c>
      <c r="J122" s="85">
        <f>Registro_Datos!K134</f>
        <v>0</v>
      </c>
      <c r="K122" s="85">
        <f>Registro_Datos!L134</f>
        <v>0</v>
      </c>
      <c r="L122" s="85">
        <f>Registro_Datos!M134</f>
        <v>0</v>
      </c>
      <c r="M122" s="85">
        <f>Registro_Datos!N134</f>
        <v>0</v>
      </c>
      <c r="N122" s="85">
        <f>Registro_Datos!O134</f>
        <v>0</v>
      </c>
      <c r="O122" s="85">
        <f>Registro_Datos!P134</f>
        <v>0</v>
      </c>
      <c r="P122" s="85">
        <f>Registro_Datos!Q134</f>
        <v>0</v>
      </c>
      <c r="Q122" s="85">
        <f>Registro_Datos!R134</f>
        <v>0</v>
      </c>
      <c r="R122" s="85">
        <f>Registro_Datos!S134</f>
        <v>0</v>
      </c>
      <c r="S122" s="85">
        <f>Registro_Datos!T134</f>
        <v>0</v>
      </c>
      <c r="T122" s="85">
        <f>Registro_Datos!U134</f>
        <v>0</v>
      </c>
      <c r="U122" s="85">
        <f>Registro_Datos!V134</f>
        <v>0</v>
      </c>
      <c r="V122" s="85">
        <f>Registro_Datos!W134</f>
        <v>0</v>
      </c>
      <c r="W122" s="85">
        <f>Registro_Datos!X134</f>
        <v>0</v>
      </c>
      <c r="X122" s="86">
        <f>Registro_Datos!Y134</f>
        <v>0</v>
      </c>
      <c r="Y122" s="25" t="str">
        <f>IF(Registro_Datos!$U$3="Esc 1",
    IF((COUNTIFS(E122:W122,1, $E$6:$W$6,"Prioridad 1") + COUNTIFS(E122:W122,1, $E$6:$W$6, "Prioridad 2")/2 + COUNTIFS(E122:W122,1,$E$6:$W$6, "Prioridad 3")/3)&gt;=1,
        "Predio Rechazado",
        "Predio Aprobado"),
    IF(Registro_Datos!$U$3="Esc 2",
        IF((COUNTIFS(E122:W122,1, $E$6:$W$6,"Prioridad 1") + COUNTIFS(E122:W122,1, $E$6:$W$6, "Prioridad 2")/3 + COUNTIFS(E122:W122,1,$E$6:$W$6, "Prioridad 3")/4)&gt;=1,
            "Predio Rechazado",
            "Predio Aprobado")))</f>
        <v>Predio Aprobado</v>
      </c>
    </row>
    <row r="123" spans="1:25" s="5" customFormat="1" ht="18" x14ac:dyDescent="0.25">
      <c r="A123" s="74" t="str">
        <f>Registro_Datos!B135</f>
        <v>116</v>
      </c>
      <c r="B123" s="30">
        <f>Registro_Datos!C135</f>
        <v>0</v>
      </c>
      <c r="C123" s="58" t="str">
        <f>IF(Registro_Datos!D104&lt;&gt;"",Registro_Datos!D104," ")</f>
        <v xml:space="preserve"> </v>
      </c>
      <c r="D123" s="57" t="str">
        <f>IF(Registro_Datos!E104&lt;&gt;"",Registro_Datos!E104,"")</f>
        <v/>
      </c>
      <c r="E123" s="85">
        <f>Registro_Datos!F135</f>
        <v>0</v>
      </c>
      <c r="F123" s="85">
        <f>Registro_Datos!G135</f>
        <v>0</v>
      </c>
      <c r="G123" s="85">
        <f>Registro_Datos!H135</f>
        <v>0</v>
      </c>
      <c r="H123" s="85">
        <f>Registro_Datos!I135</f>
        <v>0</v>
      </c>
      <c r="I123" s="85">
        <f>Registro_Datos!J135</f>
        <v>0</v>
      </c>
      <c r="J123" s="85">
        <f>Registro_Datos!K135</f>
        <v>0</v>
      </c>
      <c r="K123" s="85">
        <f>Registro_Datos!L135</f>
        <v>0</v>
      </c>
      <c r="L123" s="85">
        <f>Registro_Datos!M135</f>
        <v>0</v>
      </c>
      <c r="M123" s="85">
        <f>Registro_Datos!N135</f>
        <v>0</v>
      </c>
      <c r="N123" s="85">
        <f>Registro_Datos!O135</f>
        <v>0</v>
      </c>
      <c r="O123" s="85">
        <f>Registro_Datos!P135</f>
        <v>0</v>
      </c>
      <c r="P123" s="85">
        <f>Registro_Datos!Q135</f>
        <v>0</v>
      </c>
      <c r="Q123" s="85">
        <f>Registro_Datos!R135</f>
        <v>0</v>
      </c>
      <c r="R123" s="85">
        <f>Registro_Datos!S135</f>
        <v>0</v>
      </c>
      <c r="S123" s="85">
        <f>Registro_Datos!T135</f>
        <v>0</v>
      </c>
      <c r="T123" s="85">
        <f>Registro_Datos!U135</f>
        <v>0</v>
      </c>
      <c r="U123" s="85">
        <f>Registro_Datos!V135</f>
        <v>0</v>
      </c>
      <c r="V123" s="85">
        <f>Registro_Datos!W135</f>
        <v>0</v>
      </c>
      <c r="W123" s="85">
        <f>Registro_Datos!X135</f>
        <v>0</v>
      </c>
      <c r="X123" s="86">
        <f>Registro_Datos!Y135</f>
        <v>0</v>
      </c>
      <c r="Y123" s="25" t="str">
        <f>IF(Registro_Datos!$U$3="Esc 1",
    IF((COUNTIFS(E123:W123,1, $E$6:$W$6,"Prioridad 1") + COUNTIFS(E123:W123,1, $E$6:$W$6, "Prioridad 2")/2 + COUNTIFS(E123:W123,1,$E$6:$W$6, "Prioridad 3")/3)&gt;=1,
        "Predio Rechazado",
        "Predio Aprobado"),
    IF(Registro_Datos!$U$3="Esc 2",
        IF((COUNTIFS(E123:W123,1, $E$6:$W$6,"Prioridad 1") + COUNTIFS(E123:W123,1, $E$6:$W$6, "Prioridad 2")/3 + COUNTIFS(E123:W123,1,$E$6:$W$6, "Prioridad 3")/4)&gt;=1,
            "Predio Rechazado",
            "Predio Aprobado")))</f>
        <v>Predio Aprobado</v>
      </c>
    </row>
    <row r="124" spans="1:25" s="5" customFormat="1" ht="18" x14ac:dyDescent="0.25">
      <c r="A124" s="74" t="str">
        <f>Registro_Datos!B136</f>
        <v>117</v>
      </c>
      <c r="B124" s="30">
        <f>Registro_Datos!C136</f>
        <v>0</v>
      </c>
      <c r="C124" s="58" t="str">
        <f>IF(Registro_Datos!D105&lt;&gt;"",Registro_Datos!D105," ")</f>
        <v xml:space="preserve"> </v>
      </c>
      <c r="D124" s="57" t="str">
        <f>IF(Registro_Datos!E105&lt;&gt;"",Registro_Datos!E105,"")</f>
        <v/>
      </c>
      <c r="E124" s="85">
        <f>Registro_Datos!F136</f>
        <v>0</v>
      </c>
      <c r="F124" s="85">
        <f>Registro_Datos!G136</f>
        <v>0</v>
      </c>
      <c r="G124" s="85">
        <f>Registro_Datos!H136</f>
        <v>0</v>
      </c>
      <c r="H124" s="85">
        <f>Registro_Datos!I136</f>
        <v>0</v>
      </c>
      <c r="I124" s="85">
        <f>Registro_Datos!J136</f>
        <v>0</v>
      </c>
      <c r="J124" s="85">
        <f>Registro_Datos!K136</f>
        <v>0</v>
      </c>
      <c r="K124" s="85">
        <f>Registro_Datos!L136</f>
        <v>0</v>
      </c>
      <c r="L124" s="85">
        <f>Registro_Datos!M136</f>
        <v>0</v>
      </c>
      <c r="M124" s="85">
        <f>Registro_Datos!N136</f>
        <v>0</v>
      </c>
      <c r="N124" s="85">
        <f>Registro_Datos!O136</f>
        <v>0</v>
      </c>
      <c r="O124" s="85">
        <f>Registro_Datos!P136</f>
        <v>0</v>
      </c>
      <c r="P124" s="85">
        <f>Registro_Datos!Q136</f>
        <v>0</v>
      </c>
      <c r="Q124" s="85">
        <f>Registro_Datos!R136</f>
        <v>0</v>
      </c>
      <c r="R124" s="85">
        <f>Registro_Datos!S136</f>
        <v>0</v>
      </c>
      <c r="S124" s="85">
        <f>Registro_Datos!T136</f>
        <v>0</v>
      </c>
      <c r="T124" s="85">
        <f>Registro_Datos!U136</f>
        <v>0</v>
      </c>
      <c r="U124" s="85">
        <f>Registro_Datos!V136</f>
        <v>0</v>
      </c>
      <c r="V124" s="85">
        <f>Registro_Datos!W136</f>
        <v>0</v>
      </c>
      <c r="W124" s="85">
        <f>Registro_Datos!X136</f>
        <v>0</v>
      </c>
      <c r="X124" s="86">
        <f>Registro_Datos!Y136</f>
        <v>0</v>
      </c>
      <c r="Y124" s="25" t="str">
        <f>IF(Registro_Datos!$U$3="Esc 1",
    IF((COUNTIFS(E124:W124,1, $E$6:$W$6,"Prioridad 1") + COUNTIFS(E124:W124,1, $E$6:$W$6, "Prioridad 2")/2 + COUNTIFS(E124:W124,1,$E$6:$W$6, "Prioridad 3")/3)&gt;=1,
        "Predio Rechazado",
        "Predio Aprobado"),
    IF(Registro_Datos!$U$3="Esc 2",
        IF((COUNTIFS(E124:W124,1, $E$6:$W$6,"Prioridad 1") + COUNTIFS(E124:W124,1, $E$6:$W$6, "Prioridad 2")/3 + COUNTIFS(E124:W124,1,$E$6:$W$6, "Prioridad 3")/4)&gt;=1,
            "Predio Rechazado",
            "Predio Aprobado")))</f>
        <v>Predio Aprobado</v>
      </c>
    </row>
    <row r="125" spans="1:25" s="5" customFormat="1" ht="18" x14ac:dyDescent="0.25">
      <c r="A125" s="74" t="str">
        <f>Registro_Datos!B137</f>
        <v>118</v>
      </c>
      <c r="B125" s="30">
        <f>Registro_Datos!C137</f>
        <v>0</v>
      </c>
      <c r="C125" s="58" t="str">
        <f>IF(Registro_Datos!D106&lt;&gt;"",Registro_Datos!D106," ")</f>
        <v xml:space="preserve"> </v>
      </c>
      <c r="D125" s="57" t="str">
        <f>IF(Registro_Datos!E106&lt;&gt;"",Registro_Datos!E106,"")</f>
        <v/>
      </c>
      <c r="E125" s="85">
        <f>Registro_Datos!F137</f>
        <v>0</v>
      </c>
      <c r="F125" s="85">
        <f>Registro_Datos!G137</f>
        <v>0</v>
      </c>
      <c r="G125" s="85">
        <f>Registro_Datos!H137</f>
        <v>0</v>
      </c>
      <c r="H125" s="85">
        <f>Registro_Datos!I137</f>
        <v>0</v>
      </c>
      <c r="I125" s="85">
        <f>Registro_Datos!J137</f>
        <v>0</v>
      </c>
      <c r="J125" s="85">
        <f>Registro_Datos!K137</f>
        <v>0</v>
      </c>
      <c r="K125" s="85">
        <f>Registro_Datos!L137</f>
        <v>0</v>
      </c>
      <c r="L125" s="85">
        <f>Registro_Datos!M137</f>
        <v>0</v>
      </c>
      <c r="M125" s="85">
        <f>Registro_Datos!N137</f>
        <v>0</v>
      </c>
      <c r="N125" s="85">
        <f>Registro_Datos!O137</f>
        <v>0</v>
      </c>
      <c r="O125" s="85">
        <f>Registro_Datos!P137</f>
        <v>0</v>
      </c>
      <c r="P125" s="85">
        <f>Registro_Datos!Q137</f>
        <v>0</v>
      </c>
      <c r="Q125" s="85">
        <f>Registro_Datos!R137</f>
        <v>0</v>
      </c>
      <c r="R125" s="85">
        <f>Registro_Datos!S137</f>
        <v>0</v>
      </c>
      <c r="S125" s="85">
        <f>Registro_Datos!T137</f>
        <v>0</v>
      </c>
      <c r="T125" s="85">
        <f>Registro_Datos!U137</f>
        <v>0</v>
      </c>
      <c r="U125" s="85">
        <f>Registro_Datos!V137</f>
        <v>0</v>
      </c>
      <c r="V125" s="85">
        <f>Registro_Datos!W137</f>
        <v>0</v>
      </c>
      <c r="W125" s="85">
        <f>Registro_Datos!X137</f>
        <v>0</v>
      </c>
      <c r="X125" s="86">
        <f>Registro_Datos!Y137</f>
        <v>0</v>
      </c>
      <c r="Y125" s="25" t="str">
        <f>IF(Registro_Datos!$U$3="Esc 1",
    IF((COUNTIFS(E125:W125,1, $E$6:$W$6,"Prioridad 1") + COUNTIFS(E125:W125,1, $E$6:$W$6, "Prioridad 2")/2 + COUNTIFS(E125:W125,1,$E$6:$W$6, "Prioridad 3")/3)&gt;=1,
        "Predio Rechazado",
        "Predio Aprobado"),
    IF(Registro_Datos!$U$3="Esc 2",
        IF((COUNTIFS(E125:W125,1, $E$6:$W$6,"Prioridad 1") + COUNTIFS(E125:W125,1, $E$6:$W$6, "Prioridad 2")/3 + COUNTIFS(E125:W125,1,$E$6:$W$6, "Prioridad 3")/4)&gt;=1,
            "Predio Rechazado",
            "Predio Aprobado")))</f>
        <v>Predio Aprobado</v>
      </c>
    </row>
    <row r="126" spans="1:25" s="5" customFormat="1" ht="18" x14ac:dyDescent="0.25">
      <c r="A126" s="74" t="str">
        <f>Registro_Datos!B138</f>
        <v>119</v>
      </c>
      <c r="B126" s="30">
        <f>Registro_Datos!C138</f>
        <v>0</v>
      </c>
      <c r="C126" s="58" t="str">
        <f>IF(Registro_Datos!D107&lt;&gt;"",Registro_Datos!D107," ")</f>
        <v xml:space="preserve"> </v>
      </c>
      <c r="D126" s="57" t="str">
        <f>IF(Registro_Datos!E107&lt;&gt;"",Registro_Datos!E107,"")</f>
        <v/>
      </c>
      <c r="E126" s="85">
        <f>Registro_Datos!F138</f>
        <v>0</v>
      </c>
      <c r="F126" s="85">
        <f>Registro_Datos!G138</f>
        <v>0</v>
      </c>
      <c r="G126" s="85">
        <f>Registro_Datos!H138</f>
        <v>0</v>
      </c>
      <c r="H126" s="85">
        <f>Registro_Datos!I138</f>
        <v>0</v>
      </c>
      <c r="I126" s="85">
        <f>Registro_Datos!J138</f>
        <v>0</v>
      </c>
      <c r="J126" s="85">
        <f>Registro_Datos!K138</f>
        <v>0</v>
      </c>
      <c r="K126" s="85">
        <f>Registro_Datos!L138</f>
        <v>0</v>
      </c>
      <c r="L126" s="85">
        <f>Registro_Datos!M138</f>
        <v>0</v>
      </c>
      <c r="M126" s="85">
        <f>Registro_Datos!N138</f>
        <v>0</v>
      </c>
      <c r="N126" s="85">
        <f>Registro_Datos!O138</f>
        <v>0</v>
      </c>
      <c r="O126" s="85">
        <f>Registro_Datos!P138</f>
        <v>0</v>
      </c>
      <c r="P126" s="85">
        <f>Registro_Datos!Q138</f>
        <v>0</v>
      </c>
      <c r="Q126" s="85">
        <f>Registro_Datos!R138</f>
        <v>0</v>
      </c>
      <c r="R126" s="85">
        <f>Registro_Datos!S138</f>
        <v>0</v>
      </c>
      <c r="S126" s="85">
        <f>Registro_Datos!T138</f>
        <v>0</v>
      </c>
      <c r="T126" s="85">
        <f>Registro_Datos!U138</f>
        <v>0</v>
      </c>
      <c r="U126" s="85">
        <f>Registro_Datos!V138</f>
        <v>0</v>
      </c>
      <c r="V126" s="85">
        <f>Registro_Datos!W138</f>
        <v>0</v>
      </c>
      <c r="W126" s="85">
        <f>Registro_Datos!X138</f>
        <v>0</v>
      </c>
      <c r="X126" s="86">
        <f>Registro_Datos!Y138</f>
        <v>0</v>
      </c>
      <c r="Y126" s="25" t="str">
        <f>IF(Registro_Datos!$U$3="Esc 1",
    IF((COUNTIFS(E126:W126,1, $E$6:$W$6,"Prioridad 1") + COUNTIFS(E126:W126,1, $E$6:$W$6, "Prioridad 2")/2 + COUNTIFS(E126:W126,1,$E$6:$W$6, "Prioridad 3")/3)&gt;=1,
        "Predio Rechazado",
        "Predio Aprobado"),
    IF(Registro_Datos!$U$3="Esc 2",
        IF((COUNTIFS(E126:W126,1, $E$6:$W$6,"Prioridad 1") + COUNTIFS(E126:W126,1, $E$6:$W$6, "Prioridad 2")/3 + COUNTIFS(E126:W126,1,$E$6:$W$6, "Prioridad 3")/4)&gt;=1,
            "Predio Rechazado",
            "Predio Aprobado")))</f>
        <v>Predio Aprobado</v>
      </c>
    </row>
    <row r="127" spans="1:25" s="5" customFormat="1" ht="18" x14ac:dyDescent="0.25">
      <c r="A127" s="74" t="str">
        <f>Registro_Datos!B139</f>
        <v>120</v>
      </c>
      <c r="B127" s="30">
        <f>Registro_Datos!C139</f>
        <v>0</v>
      </c>
      <c r="C127" s="58" t="str">
        <f>IF(Registro_Datos!D108&lt;&gt;"",Registro_Datos!D108," ")</f>
        <v xml:space="preserve"> </v>
      </c>
      <c r="D127" s="57" t="str">
        <f>IF(Registro_Datos!E108&lt;&gt;"",Registro_Datos!E108,"")</f>
        <v/>
      </c>
      <c r="E127" s="85">
        <f>Registro_Datos!F139</f>
        <v>0</v>
      </c>
      <c r="F127" s="85">
        <f>Registro_Datos!G139</f>
        <v>0</v>
      </c>
      <c r="G127" s="85">
        <f>Registro_Datos!H139</f>
        <v>0</v>
      </c>
      <c r="H127" s="85">
        <f>Registro_Datos!I139</f>
        <v>0</v>
      </c>
      <c r="I127" s="85">
        <f>Registro_Datos!J139</f>
        <v>0</v>
      </c>
      <c r="J127" s="85">
        <f>Registro_Datos!K139</f>
        <v>0</v>
      </c>
      <c r="K127" s="85">
        <f>Registro_Datos!L139</f>
        <v>0</v>
      </c>
      <c r="L127" s="85">
        <f>Registro_Datos!M139</f>
        <v>0</v>
      </c>
      <c r="M127" s="85">
        <f>Registro_Datos!N139</f>
        <v>0</v>
      </c>
      <c r="N127" s="85">
        <f>Registro_Datos!O139</f>
        <v>0</v>
      </c>
      <c r="O127" s="85">
        <f>Registro_Datos!P139</f>
        <v>0</v>
      </c>
      <c r="P127" s="85">
        <f>Registro_Datos!Q139</f>
        <v>0</v>
      </c>
      <c r="Q127" s="85">
        <f>Registro_Datos!R139</f>
        <v>0</v>
      </c>
      <c r="R127" s="85">
        <f>Registro_Datos!S139</f>
        <v>0</v>
      </c>
      <c r="S127" s="85">
        <f>Registro_Datos!T139</f>
        <v>0</v>
      </c>
      <c r="T127" s="85">
        <f>Registro_Datos!U139</f>
        <v>0</v>
      </c>
      <c r="U127" s="85">
        <f>Registro_Datos!V139</f>
        <v>0</v>
      </c>
      <c r="V127" s="85">
        <f>Registro_Datos!W139</f>
        <v>0</v>
      </c>
      <c r="W127" s="85">
        <f>Registro_Datos!X139</f>
        <v>0</v>
      </c>
      <c r="X127" s="86">
        <f>Registro_Datos!Y139</f>
        <v>0</v>
      </c>
      <c r="Y127" s="25" t="str">
        <f>IF(Registro_Datos!$U$3="Esc 1",
    IF((COUNTIFS(E127:W127,1, $E$6:$W$6,"Prioridad 1") + COUNTIFS(E127:W127,1, $E$6:$W$6, "Prioridad 2")/2 + COUNTIFS(E127:W127,1,$E$6:$W$6, "Prioridad 3")/3)&gt;=1,
        "Predio Rechazado",
        "Predio Aprobado"),
    IF(Registro_Datos!$U$3="Esc 2",
        IF((COUNTIFS(E127:W127,1, $E$6:$W$6,"Prioridad 1") + COUNTIFS(E127:W127,1, $E$6:$W$6, "Prioridad 2")/3 + COUNTIFS(E127:W127,1,$E$6:$W$6, "Prioridad 3")/4)&gt;=1,
            "Predio Rechazado",
            "Predio Aprobado")))</f>
        <v>Predio Aprobado</v>
      </c>
    </row>
    <row r="128" spans="1:25" s="5" customFormat="1" ht="18" x14ac:dyDescent="0.25">
      <c r="A128" s="74" t="str">
        <f>Registro_Datos!B140</f>
        <v>121</v>
      </c>
      <c r="B128" s="30">
        <f>Registro_Datos!C140</f>
        <v>0</v>
      </c>
      <c r="C128" s="58" t="str">
        <f>IF(Registro_Datos!D109&lt;&gt;"",Registro_Datos!D109," ")</f>
        <v xml:space="preserve"> </v>
      </c>
      <c r="D128" s="57" t="str">
        <f>IF(Registro_Datos!E109&lt;&gt;"",Registro_Datos!E109,"")</f>
        <v/>
      </c>
      <c r="E128" s="85">
        <f>Registro_Datos!F140</f>
        <v>0</v>
      </c>
      <c r="F128" s="85">
        <f>Registro_Datos!G140</f>
        <v>0</v>
      </c>
      <c r="G128" s="85">
        <f>Registro_Datos!H140</f>
        <v>0</v>
      </c>
      <c r="H128" s="85">
        <f>Registro_Datos!I140</f>
        <v>0</v>
      </c>
      <c r="I128" s="85">
        <f>Registro_Datos!J140</f>
        <v>0</v>
      </c>
      <c r="J128" s="85">
        <f>Registro_Datos!K140</f>
        <v>0</v>
      </c>
      <c r="K128" s="85">
        <f>Registro_Datos!L140</f>
        <v>0</v>
      </c>
      <c r="L128" s="85">
        <f>Registro_Datos!M140</f>
        <v>0</v>
      </c>
      <c r="M128" s="85">
        <f>Registro_Datos!N140</f>
        <v>0</v>
      </c>
      <c r="N128" s="85">
        <f>Registro_Datos!O140</f>
        <v>0</v>
      </c>
      <c r="O128" s="85">
        <f>Registro_Datos!P140</f>
        <v>0</v>
      </c>
      <c r="P128" s="85">
        <f>Registro_Datos!Q140</f>
        <v>0</v>
      </c>
      <c r="Q128" s="85">
        <f>Registro_Datos!R140</f>
        <v>0</v>
      </c>
      <c r="R128" s="85">
        <f>Registro_Datos!S140</f>
        <v>0</v>
      </c>
      <c r="S128" s="85">
        <f>Registro_Datos!T140</f>
        <v>0</v>
      </c>
      <c r="T128" s="85">
        <f>Registro_Datos!U140</f>
        <v>0</v>
      </c>
      <c r="U128" s="85">
        <f>Registro_Datos!V140</f>
        <v>0</v>
      </c>
      <c r="V128" s="85">
        <f>Registro_Datos!W140</f>
        <v>0</v>
      </c>
      <c r="W128" s="85">
        <f>Registro_Datos!X140</f>
        <v>0</v>
      </c>
      <c r="X128" s="86">
        <f>Registro_Datos!Y140</f>
        <v>0</v>
      </c>
      <c r="Y128" s="25" t="str">
        <f>IF(Registro_Datos!$U$3="Esc 1",
    IF((COUNTIFS(E128:W128,1, $E$6:$W$6,"Prioridad 1") + COUNTIFS(E128:W128,1, $E$6:$W$6, "Prioridad 2")/2 + COUNTIFS(E128:W128,1,$E$6:$W$6, "Prioridad 3")/3)&gt;=1,
        "Predio Rechazado",
        "Predio Aprobado"),
    IF(Registro_Datos!$U$3="Esc 2",
        IF((COUNTIFS(E128:W128,1, $E$6:$W$6,"Prioridad 1") + COUNTIFS(E128:W128,1, $E$6:$W$6, "Prioridad 2")/3 + COUNTIFS(E128:W128,1,$E$6:$W$6, "Prioridad 3")/4)&gt;=1,
            "Predio Rechazado",
            "Predio Aprobado")))</f>
        <v>Predio Aprobado</v>
      </c>
    </row>
    <row r="129" spans="1:26" s="5" customFormat="1" ht="18" x14ac:dyDescent="0.25">
      <c r="A129" s="74" t="str">
        <f>Registro_Datos!B141</f>
        <v>122</v>
      </c>
      <c r="B129" s="30">
        <f>Registro_Datos!C141</f>
        <v>0</v>
      </c>
      <c r="C129" s="58" t="str">
        <f>IF(Registro_Datos!D110&lt;&gt;"",Registro_Datos!D110," ")</f>
        <v xml:space="preserve"> </v>
      </c>
      <c r="D129" s="57" t="str">
        <f>IF(Registro_Datos!E110&lt;&gt;"",Registro_Datos!E110,"")</f>
        <v/>
      </c>
      <c r="E129" s="85">
        <f>Registro_Datos!F141</f>
        <v>0</v>
      </c>
      <c r="F129" s="85">
        <f>Registro_Datos!G141</f>
        <v>0</v>
      </c>
      <c r="G129" s="85">
        <f>Registro_Datos!H141</f>
        <v>0</v>
      </c>
      <c r="H129" s="85">
        <f>Registro_Datos!I141</f>
        <v>0</v>
      </c>
      <c r="I129" s="85">
        <f>Registro_Datos!J141</f>
        <v>0</v>
      </c>
      <c r="J129" s="85">
        <f>Registro_Datos!K141</f>
        <v>0</v>
      </c>
      <c r="K129" s="85">
        <f>Registro_Datos!L141</f>
        <v>0</v>
      </c>
      <c r="L129" s="85">
        <f>Registro_Datos!M141</f>
        <v>0</v>
      </c>
      <c r="M129" s="85">
        <f>Registro_Datos!N141</f>
        <v>0</v>
      </c>
      <c r="N129" s="85">
        <f>Registro_Datos!O141</f>
        <v>0</v>
      </c>
      <c r="O129" s="85">
        <f>Registro_Datos!P141</f>
        <v>0</v>
      </c>
      <c r="P129" s="85">
        <f>Registro_Datos!Q141</f>
        <v>0</v>
      </c>
      <c r="Q129" s="85">
        <f>Registro_Datos!R141</f>
        <v>0</v>
      </c>
      <c r="R129" s="85">
        <f>Registro_Datos!S141</f>
        <v>0</v>
      </c>
      <c r="S129" s="85">
        <f>Registro_Datos!T141</f>
        <v>0</v>
      </c>
      <c r="T129" s="85">
        <f>Registro_Datos!U141</f>
        <v>0</v>
      </c>
      <c r="U129" s="85">
        <f>Registro_Datos!V141</f>
        <v>0</v>
      </c>
      <c r="V129" s="85">
        <f>Registro_Datos!W141</f>
        <v>0</v>
      </c>
      <c r="W129" s="85">
        <f>Registro_Datos!X141</f>
        <v>0</v>
      </c>
      <c r="X129" s="86">
        <f>Registro_Datos!Y141</f>
        <v>0</v>
      </c>
      <c r="Y129" s="25" t="str">
        <f>IF(Registro_Datos!$U$3="Esc 1",
    IF((COUNTIFS(E129:W129,1, $E$6:$W$6,"Prioridad 1") + COUNTIFS(E129:W129,1, $E$6:$W$6, "Prioridad 2")/2 + COUNTIFS(E129:W129,1,$E$6:$W$6, "Prioridad 3")/3)&gt;=1,
        "Predio Rechazado",
        "Predio Aprobado"),
    IF(Registro_Datos!$U$3="Esc 2",
        IF((COUNTIFS(E129:W129,1, $E$6:$W$6,"Prioridad 1") + COUNTIFS(E129:W129,1, $E$6:$W$6, "Prioridad 2")/3 + COUNTIFS(E129:W129,1,$E$6:$W$6, "Prioridad 3")/4)&gt;=1,
            "Predio Rechazado",
            "Predio Aprobado")))</f>
        <v>Predio Aprobado</v>
      </c>
    </row>
    <row r="130" spans="1:26" s="5" customFormat="1" ht="18" x14ac:dyDescent="0.25">
      <c r="A130" s="74" t="str">
        <f>Registro_Datos!B142</f>
        <v>123</v>
      </c>
      <c r="B130" s="30">
        <f>Registro_Datos!C142</f>
        <v>0</v>
      </c>
      <c r="C130" s="58" t="str">
        <f>IF(Registro_Datos!D111&lt;&gt;"",Registro_Datos!D111," ")</f>
        <v xml:space="preserve"> </v>
      </c>
      <c r="D130" s="57" t="str">
        <f>IF(Registro_Datos!E111&lt;&gt;"",Registro_Datos!E111,"")</f>
        <v/>
      </c>
      <c r="E130" s="85">
        <f>Registro_Datos!F142</f>
        <v>0</v>
      </c>
      <c r="F130" s="85">
        <f>Registro_Datos!G142</f>
        <v>0</v>
      </c>
      <c r="G130" s="85">
        <f>Registro_Datos!H142</f>
        <v>0</v>
      </c>
      <c r="H130" s="85">
        <f>Registro_Datos!I142</f>
        <v>0</v>
      </c>
      <c r="I130" s="85">
        <f>Registro_Datos!J142</f>
        <v>0</v>
      </c>
      <c r="J130" s="85">
        <f>Registro_Datos!K142</f>
        <v>0</v>
      </c>
      <c r="K130" s="85">
        <f>Registro_Datos!L142</f>
        <v>0</v>
      </c>
      <c r="L130" s="85">
        <f>Registro_Datos!M142</f>
        <v>0</v>
      </c>
      <c r="M130" s="85">
        <f>Registro_Datos!N142</f>
        <v>0</v>
      </c>
      <c r="N130" s="85">
        <f>Registro_Datos!O142</f>
        <v>0</v>
      </c>
      <c r="O130" s="85">
        <f>Registro_Datos!P142</f>
        <v>0</v>
      </c>
      <c r="P130" s="85">
        <f>Registro_Datos!Q142</f>
        <v>0</v>
      </c>
      <c r="Q130" s="85">
        <f>Registro_Datos!R142</f>
        <v>0</v>
      </c>
      <c r="R130" s="85">
        <f>Registro_Datos!S142</f>
        <v>0</v>
      </c>
      <c r="S130" s="85">
        <f>Registro_Datos!T142</f>
        <v>0</v>
      </c>
      <c r="T130" s="85">
        <f>Registro_Datos!U142</f>
        <v>0</v>
      </c>
      <c r="U130" s="85">
        <f>Registro_Datos!V142</f>
        <v>0</v>
      </c>
      <c r="V130" s="85">
        <f>Registro_Datos!W142</f>
        <v>0</v>
      </c>
      <c r="W130" s="85">
        <f>Registro_Datos!X142</f>
        <v>0</v>
      </c>
      <c r="X130" s="86">
        <f>Registro_Datos!Y142</f>
        <v>0</v>
      </c>
      <c r="Y130" s="25" t="str">
        <f>IF(Registro_Datos!$U$3="Esc 1",
    IF((COUNTIFS(E130:W130,1, $E$6:$W$6,"Prioridad 1") + COUNTIFS(E130:W130,1, $E$6:$W$6, "Prioridad 2")/2 + COUNTIFS(E130:W130,1,$E$6:$W$6, "Prioridad 3")/3)&gt;=1,
        "Predio Rechazado",
        "Predio Aprobado"),
    IF(Registro_Datos!$U$3="Esc 2",
        IF((COUNTIFS(E130:W130,1, $E$6:$W$6,"Prioridad 1") + COUNTIFS(E130:W130,1, $E$6:$W$6, "Prioridad 2")/3 + COUNTIFS(E130:W130,1,$E$6:$W$6, "Prioridad 3")/4)&gt;=1,
            "Predio Rechazado",
            "Predio Aprobado")))</f>
        <v>Predio Aprobado</v>
      </c>
    </row>
    <row r="131" spans="1:26" s="5" customFormat="1" ht="18" x14ac:dyDescent="0.25">
      <c r="A131" s="74" t="str">
        <f>Registro_Datos!B143</f>
        <v>124</v>
      </c>
      <c r="B131" s="30">
        <f>Registro_Datos!C143</f>
        <v>0</v>
      </c>
      <c r="C131" s="58" t="str">
        <f>IF(Registro_Datos!D112&lt;&gt;"",Registro_Datos!D112," ")</f>
        <v xml:space="preserve"> </v>
      </c>
      <c r="D131" s="57" t="str">
        <f>IF(Registro_Datos!E112&lt;&gt;"",Registro_Datos!E112,"")</f>
        <v/>
      </c>
      <c r="E131" s="85">
        <f>Registro_Datos!F143</f>
        <v>0</v>
      </c>
      <c r="F131" s="85">
        <f>Registro_Datos!G143</f>
        <v>0</v>
      </c>
      <c r="G131" s="85">
        <f>Registro_Datos!H143</f>
        <v>0</v>
      </c>
      <c r="H131" s="85">
        <f>Registro_Datos!I143</f>
        <v>0</v>
      </c>
      <c r="I131" s="85">
        <f>Registro_Datos!J143</f>
        <v>0</v>
      </c>
      <c r="J131" s="85">
        <f>Registro_Datos!K143</f>
        <v>0</v>
      </c>
      <c r="K131" s="85">
        <f>Registro_Datos!L143</f>
        <v>0</v>
      </c>
      <c r="L131" s="85">
        <f>Registro_Datos!M143</f>
        <v>0</v>
      </c>
      <c r="M131" s="85">
        <f>Registro_Datos!N143</f>
        <v>0</v>
      </c>
      <c r="N131" s="85">
        <f>Registro_Datos!O143</f>
        <v>0</v>
      </c>
      <c r="O131" s="85">
        <f>Registro_Datos!P143</f>
        <v>0</v>
      </c>
      <c r="P131" s="85">
        <f>Registro_Datos!Q143</f>
        <v>0</v>
      </c>
      <c r="Q131" s="85">
        <f>Registro_Datos!R143</f>
        <v>0</v>
      </c>
      <c r="R131" s="85">
        <f>Registro_Datos!S143</f>
        <v>0</v>
      </c>
      <c r="S131" s="85">
        <f>Registro_Datos!T143</f>
        <v>0</v>
      </c>
      <c r="T131" s="85">
        <f>Registro_Datos!U143</f>
        <v>0</v>
      </c>
      <c r="U131" s="85">
        <f>Registro_Datos!V143</f>
        <v>0</v>
      </c>
      <c r="V131" s="85">
        <f>Registro_Datos!W143</f>
        <v>0</v>
      </c>
      <c r="W131" s="85">
        <f>Registro_Datos!X143</f>
        <v>0</v>
      </c>
      <c r="X131" s="86">
        <f>Registro_Datos!Y143</f>
        <v>0</v>
      </c>
      <c r="Y131" s="25" t="str">
        <f>IF(Registro_Datos!$U$3="Esc 1",
    IF((COUNTIFS(E131:W131,1, $E$6:$W$6,"Prioridad 1") + COUNTIFS(E131:W131,1, $E$6:$W$6, "Prioridad 2")/2 + COUNTIFS(E131:W131,1,$E$6:$W$6, "Prioridad 3")/3)&gt;=1,
        "Predio Rechazado",
        "Predio Aprobado"),
    IF(Registro_Datos!$U$3="Esc 2",
        IF((COUNTIFS(E131:W131,1, $E$6:$W$6,"Prioridad 1") + COUNTIFS(E131:W131,1, $E$6:$W$6, "Prioridad 2")/3 + COUNTIFS(E131:W131,1,$E$6:$W$6, "Prioridad 3")/4)&gt;=1,
            "Predio Rechazado",
            "Predio Aprobado")))</f>
        <v>Predio Aprobado</v>
      </c>
    </row>
    <row r="132" spans="1:26" s="5" customFormat="1" ht="18.75" thickBot="1" x14ac:dyDescent="0.3">
      <c r="A132" s="76" t="str">
        <f>Registro_Datos!B144</f>
        <v>125</v>
      </c>
      <c r="B132" s="30">
        <f>Registro_Datos!C144</f>
        <v>0</v>
      </c>
      <c r="C132" s="77" t="str">
        <f>IF(Registro_Datos!D113&lt;&gt;"",Registro_Datos!D113," ")</f>
        <v xml:space="preserve"> </v>
      </c>
      <c r="D132" s="78" t="str">
        <f>IF(Registro_Datos!E113&lt;&gt;"",Registro_Datos!E113,"")</f>
        <v/>
      </c>
      <c r="E132" s="85">
        <f>Registro_Datos!F144</f>
        <v>0</v>
      </c>
      <c r="F132" s="85">
        <f>Registro_Datos!G144</f>
        <v>0</v>
      </c>
      <c r="G132" s="85">
        <f>Registro_Datos!H144</f>
        <v>0</v>
      </c>
      <c r="H132" s="85">
        <f>Registro_Datos!I144</f>
        <v>0</v>
      </c>
      <c r="I132" s="85">
        <f>Registro_Datos!J144</f>
        <v>0</v>
      </c>
      <c r="J132" s="85">
        <f>Registro_Datos!K144</f>
        <v>0</v>
      </c>
      <c r="K132" s="85">
        <f>Registro_Datos!L144</f>
        <v>0</v>
      </c>
      <c r="L132" s="85">
        <f>Registro_Datos!M144</f>
        <v>0</v>
      </c>
      <c r="M132" s="85">
        <f>Registro_Datos!N144</f>
        <v>0</v>
      </c>
      <c r="N132" s="85">
        <f>Registro_Datos!O144</f>
        <v>0</v>
      </c>
      <c r="O132" s="85">
        <f>Registro_Datos!P144</f>
        <v>0</v>
      </c>
      <c r="P132" s="85">
        <f>Registro_Datos!Q144</f>
        <v>0</v>
      </c>
      <c r="Q132" s="85">
        <f>Registro_Datos!R144</f>
        <v>0</v>
      </c>
      <c r="R132" s="85">
        <f>Registro_Datos!S144</f>
        <v>0</v>
      </c>
      <c r="S132" s="85">
        <f>Registro_Datos!T144</f>
        <v>0</v>
      </c>
      <c r="T132" s="85">
        <f>Registro_Datos!U144</f>
        <v>0</v>
      </c>
      <c r="U132" s="85">
        <f>Registro_Datos!V144</f>
        <v>0</v>
      </c>
      <c r="V132" s="85">
        <f>Registro_Datos!W144</f>
        <v>0</v>
      </c>
      <c r="W132" s="85">
        <f>Registro_Datos!X144</f>
        <v>0</v>
      </c>
      <c r="X132" s="86">
        <f>Registro_Datos!Y144</f>
        <v>0</v>
      </c>
      <c r="Y132" s="25" t="str">
        <f>IF(Registro_Datos!$U$3="Esc 1",
    IF((COUNTIFS(E132:W132,1, $E$6:$W$6,"Prioridad 1") + COUNTIFS(E132:W132,1, $E$6:$W$6, "Prioridad 2")/2 + COUNTIFS(E132:W132,1,$E$6:$W$6, "Prioridad 3")/3)&gt;=1,
        "Predio Rechazado",
        "Predio Aprobado"),
    IF(Registro_Datos!$U$3="Esc 2",
        IF((COUNTIFS(E132:W132,1, $E$6:$W$6,"Prioridad 1") + COUNTIFS(E132:W132,1, $E$6:$W$6, "Prioridad 2")/3 + COUNTIFS(E132:W132,1,$E$6:$W$6, "Prioridad 3")/4)&gt;=1,
            "Predio Rechazado",
            "Predio Aprobado")))</f>
        <v>Predio Aprobado</v>
      </c>
    </row>
    <row r="133" spans="1:26" s="5" customFormat="1" ht="45" customHeight="1" x14ac:dyDescent="0.25">
      <c r="A133" s="158" t="s">
        <v>208</v>
      </c>
      <c r="B133" s="159"/>
      <c r="C133" s="159"/>
      <c r="D133" s="159"/>
      <c r="E133" s="79">
        <f>IF(Registro_Datos!$U$3="Esc 1",
     (ROUNDDOWN(COUNTIF(E8:E132,"=1")/IF(E6="Prioridad 3",3,IF(E6="Prioridad 2",2,1)),0)),
     IF(Registro_Datos!$U$3="Esc 2",
     (ROUNDDOWN(COUNTIF(E8:E132,"=1")/IF(E6="Prioridad 3",4,IF(E6="Prioridad 2",3,2)),0))))</f>
        <v>0</v>
      </c>
      <c r="F133" s="79">
        <f>IF(Registro_Datos!$U$3="Esc 1",
     (ROUNDDOWN(COUNTIF(F8:F132,"=1")/IF(F6="Prioridad 3",3,IF(F6="Prioridad 2",2,1)),0)),
     IF(Registro_Datos!$U$3="Esc 2",
     (ROUNDDOWN(COUNTIF(F8:F132,"=1")/IF(F6="Prioridad 3",4,IF(F6="Prioridad 2",3,2)),0))))</f>
        <v>0</v>
      </c>
      <c r="G133" s="79">
        <f>IF(Registro_Datos!$U$3="Esc 1",
     (ROUNDDOWN(COUNTIF(G8:G132,"=1")/IF(G6="Prioridad 3",3,IF(G6="Prioridad 2",2,1)),0)),
     IF(Registro_Datos!$U$3="Esc 2",
     (ROUNDDOWN(COUNTIF(G8:G132,"=1")/IF(G6="Prioridad 3",4,IF(G6="Prioridad 2",3,2)),0))))</f>
        <v>0</v>
      </c>
      <c r="H133" s="79">
        <f>IF(Registro_Datos!$U$3="Esc 1",
     (ROUNDDOWN(COUNTIF(H8:H132,"=1")/IF(H6="Prioridad 3",3,IF(H6="Prioridad 2",2,1)),0)),
     IF(Registro_Datos!$U$3="Esc 2",
     (ROUNDDOWN(COUNTIF(H8:H132,"=1")/IF(H6="Prioridad 3",4,IF(H6="Prioridad 2",3,2)),0))))</f>
        <v>0</v>
      </c>
      <c r="I133" s="79">
        <f>IF(Registro_Datos!$U$3="Esc 1",
     (ROUNDDOWN(COUNTIF(I8:I132,"=1")/IF(I6="Prioridad 3",3,IF(I6="Prioridad 2",2,1)),0)),
     IF(Registro_Datos!$U$3="Esc 2",
     (ROUNDDOWN(COUNTIF(I8:I132,"=1")/IF(I6="Prioridad 3",4,IF(I6="Prioridad 2",3,2)),0))))</f>
        <v>0</v>
      </c>
      <c r="J133" s="79">
        <f>IF(Registro_Datos!$U$3="Esc 1",
     (ROUNDDOWN(COUNTIF(J8:J132,"=1")/IF(J6="Prioridad 3",3,IF(J6="Prioridad 2",2,1)),0)),
     IF(Registro_Datos!$U$3="Esc 2",
     (ROUNDDOWN(COUNTIF(J8:J132,"=1")/IF(J6="Prioridad 3",4,IF(J6="Prioridad 2",3,2)),0))))</f>
        <v>0</v>
      </c>
      <c r="K133" s="79">
        <f>IF(Registro_Datos!$U$3="Esc 1",
     (ROUNDDOWN(COUNTIF(K8:K132,"=1")/IF(K6="Prioridad 3",3,IF(K6="Prioridad 2",2,1)),0)),
     IF(Registro_Datos!$U$3="Esc 2",
     (ROUNDDOWN(COUNTIF(K8:K132,"=1")/IF(K6="Prioridad 3",4,IF(K6="Prioridad 2",3,2)),0))))</f>
        <v>0</v>
      </c>
      <c r="L133" s="79">
        <f>IF(Registro_Datos!$U$3="Esc 1",
     (ROUNDDOWN(COUNTIF(L8:L132,"=1")/IF(L6="Prioridad 3",3,IF(L6="Prioridad 2",2,1)),0)),
     IF(Registro_Datos!$U$3="Esc 2",
     (ROUNDDOWN(COUNTIF(L8:L132,"=1")/IF(L6="Prioridad 3",4,IF(L6="Prioridad 2",3,2)),0))))</f>
        <v>0</v>
      </c>
      <c r="M133" s="79">
        <f>IF(Registro_Datos!$U$3="Esc 1",
     (ROUNDDOWN(COUNTIF(M8:M132,"=1")/IF(M6="Prioridad 3",3,IF(M6="Prioridad 2",2,1)),0)),
     IF(Registro_Datos!$U$3="Esc 2",
     (ROUNDDOWN(COUNTIF(M8:M132,"=1")/IF(M6="Prioridad 3",4,IF(M6="Prioridad 2",3,2)),0))))</f>
        <v>0</v>
      </c>
      <c r="N133" s="79">
        <f>IF(Registro_Datos!$U$3="Esc 1",
     (ROUNDDOWN(COUNTIF(N8:N132,"=1")/IF(N6="Prioridad 3",3,IF(N6="Prioridad 2",2,1)),0)),
     IF(Registro_Datos!$U$3="Esc 2",
     (ROUNDDOWN(COUNTIF(N8:N132,"=1")/IF(N6="Prioridad 3",4,IF(N6="Prioridad 2",3,2)),0))))</f>
        <v>0</v>
      </c>
      <c r="O133" s="79">
        <f>IF(Registro_Datos!$U$3="Esc 1",
     (ROUNDDOWN(COUNTIF(O8:O132,"=1")/IF(O6="Prioridad 3",3,IF(O6="Prioridad 2",2,1)),0)),
     IF(Registro_Datos!$U$3="Esc 2",
     (ROUNDDOWN(COUNTIF(O8:O132,"=1")/IF(O6="Prioridad 3",4,IF(O6="Prioridad 2",3,2)),0))))</f>
        <v>0</v>
      </c>
      <c r="P133" s="79">
        <f>IF(Registro_Datos!$U$3="Esc 1",
     (ROUNDDOWN(COUNTIF(P8:P132,"=1")/IF(P6="Prioridad 3",3,IF(P6="Prioridad 2",2,1)),0)),
     IF(Registro_Datos!$U$3="Esc 2",
     (ROUNDDOWN(COUNTIF(P8:P132,"=1")/IF(P6="Prioridad 3",4,IF(P6="Prioridad 2",3,2)),0))))</f>
        <v>0</v>
      </c>
      <c r="Q133" s="79">
        <f>IF(Registro_Datos!$U$3="Esc 1",
     (ROUNDDOWN(COUNTIF(Q8:Q132,"=1")/IF(Q6="Prioridad 3",3,IF(Q6="Prioridad 2",2,1)),0)),
     IF(Registro_Datos!$U$3="Esc 2",
     (ROUNDDOWN(COUNTIF(Q8:Q132,"=1")/IF(Q6="Prioridad 3",4,IF(Q6="Prioridad 2",3,2)),0))))</f>
        <v>0</v>
      </c>
      <c r="R133" s="79">
        <f>IF(Registro_Datos!$U$3="Esc 1",
     (ROUNDDOWN(COUNTIF(R8:R132,"=1")/IF(R6="Prioridad 3",3,IF(R6="Prioridad 2",2,1)),0)),
     IF(Registro_Datos!$U$3="Esc 2",
     (ROUNDDOWN(COUNTIF(R8:R132,"=1")/IF(R6="Prioridad 3",4,IF(R6="Prioridad 2",3,2)),0))))</f>
        <v>0</v>
      </c>
      <c r="S133" s="79">
        <f>IF(Registro_Datos!$U$3="Esc 1",
     (ROUNDDOWN(COUNTIF(S8:S132,"=1")/IF(S6="Prioridad 3",3,IF(S6="Prioridad 2",2,1)),0)),
     IF(Registro_Datos!$U$3="Esc 2",
     (ROUNDDOWN(COUNTIF(S8:S132,"=1")/IF(S6="Prioridad 3",4,IF(S6="Prioridad 2",3,2)),0))))</f>
        <v>0</v>
      </c>
      <c r="T133" s="79">
        <f>IF(Registro_Datos!$U$3="Esc 1",
     (ROUNDDOWN(COUNTIF(T8:T132,"=1")/IF(T6="Prioridad 3",3,IF(T6="Prioridad 2",2,1)),0)),
     IF(Registro_Datos!$U$3="Esc 2",
     (ROUNDDOWN(COUNTIF(T8:T132,"=1")/IF(T6="Prioridad 3",4,IF(T6="Prioridad 2",3,2)),0))))</f>
        <v>0</v>
      </c>
      <c r="U133" s="79">
        <f>IF(Registro_Datos!$U$3="Esc 1",
     (ROUNDDOWN(COUNTIF(U8:U132,"=1")/IF(U6="Prioridad 3",3,IF(U6="Prioridad 2",2,1)),0)),
     IF(Registro_Datos!$U$3="Esc 2",
     (ROUNDDOWN(COUNTIF(U8:U132,"=1")/IF(U6="Prioridad 3",4,IF(U6="Prioridad 2",3,2)),0))))</f>
        <v>0</v>
      </c>
      <c r="V133" s="79">
        <f>IF(Registro_Datos!$U$3="Esc 1",
     (ROUNDDOWN(COUNTIF(V8:V132,"=1")/IF(V6="Prioridad 3",3,IF(V6="Prioridad 2",2,1)),0)),
     IF(Registro_Datos!$U$3="Esc 2",
     (ROUNDDOWN(COUNTIF(V8:V132,"=1")/IF(V6="Prioridad 3",4,IF(V6="Prioridad 2",3,2)),0))))</f>
        <v>0</v>
      </c>
      <c r="W133" s="80">
        <f>IF(Registro_Datos!$U$3="Esc 1",
     (ROUNDDOWN(COUNTIF(W8:W132,"=1")/IF(W6="Prioridad 3",3,IF(W6="Prioridad 2",2,1)),0)),
     IF(Registro_Datos!$U$3="Esc 2",
     (ROUNDDOWN(COUNTIF(W8:W132,"=1")/IF(W6="Prioridad 3",4,IF(W6="Prioridad 2",3,2)),0))))</f>
        <v>0</v>
      </c>
      <c r="X133" s="160" t="s">
        <v>209</v>
      </c>
      <c r="Y133" s="162" t="str">
        <f>IF(Registro_Datos!$U$3="Esc 1",
     (CONCATENATE("Predios Rechazados: ",
      COUNTIF(Y8:Y132,"Predio Rechazado"))),
   IF(Registro_Datos!$U$3="Esc 2",
     (CONCATENATE("Predios Rechazados: ",
      COUNTIF(Y$8:Y$132,"Predio Rechazado")))))</f>
        <v>Predios Rechazados: 0</v>
      </c>
    </row>
    <row r="134" spans="1:26" s="5" customFormat="1" ht="18" customHeight="1" thickBot="1" x14ac:dyDescent="0.3">
      <c r="A134" s="164" t="s">
        <v>210</v>
      </c>
      <c r="B134" s="165"/>
      <c r="C134" s="165"/>
      <c r="D134" s="165"/>
      <c r="E134" s="81" t="str">
        <f>IF(E133&gt;$Q$4,"R","A")</f>
        <v>A</v>
      </c>
      <c r="F134" s="81" t="str">
        <f t="shared" ref="F134:V134" si="0">IF(F133&gt;$Q$4,"R","A")</f>
        <v>A</v>
      </c>
      <c r="G134" s="81" t="str">
        <f t="shared" si="0"/>
        <v>A</v>
      </c>
      <c r="H134" s="81" t="str">
        <f t="shared" si="0"/>
        <v>A</v>
      </c>
      <c r="I134" s="81" t="str">
        <f t="shared" si="0"/>
        <v>A</v>
      </c>
      <c r="J134" s="81" t="str">
        <f t="shared" si="0"/>
        <v>A</v>
      </c>
      <c r="K134" s="81" t="str">
        <f t="shared" si="0"/>
        <v>A</v>
      </c>
      <c r="L134" s="81" t="str">
        <f t="shared" si="0"/>
        <v>A</v>
      </c>
      <c r="M134" s="81" t="str">
        <f t="shared" si="0"/>
        <v>A</v>
      </c>
      <c r="N134" s="81" t="str">
        <f t="shared" si="0"/>
        <v>A</v>
      </c>
      <c r="O134" s="81" t="str">
        <f t="shared" si="0"/>
        <v>A</v>
      </c>
      <c r="P134" s="81" t="str">
        <f t="shared" si="0"/>
        <v>A</v>
      </c>
      <c r="Q134" s="81" t="str">
        <f t="shared" si="0"/>
        <v>A</v>
      </c>
      <c r="R134" s="81" t="str">
        <f t="shared" si="0"/>
        <v>A</v>
      </c>
      <c r="S134" s="81" t="str">
        <f t="shared" si="0"/>
        <v>A</v>
      </c>
      <c r="T134" s="81" t="str">
        <f t="shared" si="0"/>
        <v>A</v>
      </c>
      <c r="U134" s="81" t="str">
        <f t="shared" si="0"/>
        <v>A</v>
      </c>
      <c r="V134" s="81" t="str">
        <f t="shared" si="0"/>
        <v>A</v>
      </c>
      <c r="W134" s="82" t="str">
        <f>IF(W133&gt;$Q$4,"R","A")</f>
        <v>A</v>
      </c>
      <c r="X134" s="161"/>
      <c r="Y134" s="163"/>
    </row>
    <row r="135" spans="1:26" ht="35.1" customHeight="1" x14ac:dyDescent="0.2">
      <c r="A135" s="185" t="s">
        <v>24</v>
      </c>
      <c r="B135" s="186"/>
      <c r="C135" s="186"/>
      <c r="D135" s="186"/>
      <c r="E135" s="194">
        <f>Registro_Datos!D6</f>
        <v>0</v>
      </c>
      <c r="F135" s="194"/>
      <c r="G135" s="194"/>
      <c r="H135" s="194"/>
      <c r="I135" s="194"/>
      <c r="J135" s="194"/>
      <c r="K135" s="194"/>
      <c r="L135" s="194"/>
      <c r="M135" s="194"/>
      <c r="N135" s="194"/>
      <c r="O135" s="194"/>
      <c r="P135" s="194"/>
      <c r="Q135" s="194"/>
      <c r="R135" s="190" t="str">
        <f>Registro_Datos!K6</f>
        <v>FIRMA DEL EVALUADOR</v>
      </c>
      <c r="S135" s="190"/>
      <c r="T135" s="190"/>
      <c r="U135" s="186"/>
      <c r="V135" s="186"/>
      <c r="W135" s="191"/>
      <c r="X135" s="197"/>
      <c r="Y135" s="162" t="str">
        <f>IF(COUNTIF(Y8:Y132,"Predio Rechazado")&gt;Q4,
      "Rechazado",
      "Aprobado")&amp;" por predio"</f>
        <v>Aprobado por predio</v>
      </c>
    </row>
    <row r="136" spans="1:26" ht="19.149999999999999" customHeight="1" x14ac:dyDescent="0.2">
      <c r="A136" s="187"/>
      <c r="B136" s="176"/>
      <c r="C136" s="176"/>
      <c r="D136" s="176"/>
      <c r="E136" s="195"/>
      <c r="F136" s="195"/>
      <c r="G136" s="195"/>
      <c r="H136" s="195"/>
      <c r="I136" s="195"/>
      <c r="J136" s="195"/>
      <c r="K136" s="195"/>
      <c r="L136" s="195"/>
      <c r="M136" s="195"/>
      <c r="N136" s="195"/>
      <c r="O136" s="195"/>
      <c r="P136" s="195"/>
      <c r="Q136" s="195"/>
      <c r="R136" s="178" t="str">
        <f>Registro_Datos!K7</f>
        <v>NOMBRE DEL EVALUADOR</v>
      </c>
      <c r="S136" s="178"/>
      <c r="T136" s="178"/>
      <c r="U136" s="176">
        <f>Registro_Datos!O7</f>
        <v>0</v>
      </c>
      <c r="V136" s="176"/>
      <c r="W136" s="177"/>
      <c r="X136" s="198"/>
      <c r="Y136" s="183"/>
      <c r="Z136" s="49"/>
    </row>
    <row r="137" spans="1:26" ht="35.1" customHeight="1" x14ac:dyDescent="0.2">
      <c r="A137" s="187"/>
      <c r="B137" s="176"/>
      <c r="C137" s="176"/>
      <c r="D137" s="176"/>
      <c r="E137" s="195"/>
      <c r="F137" s="195"/>
      <c r="G137" s="195"/>
      <c r="H137" s="195"/>
      <c r="I137" s="195"/>
      <c r="J137" s="195"/>
      <c r="K137" s="195"/>
      <c r="L137" s="195"/>
      <c r="M137" s="195"/>
      <c r="N137" s="195"/>
      <c r="O137" s="195"/>
      <c r="P137" s="195"/>
      <c r="Q137" s="195"/>
      <c r="R137" s="178" t="str">
        <f>Registro_Datos!K8</f>
        <v>FIRMA DEL EVALUADOR</v>
      </c>
      <c r="S137" s="178"/>
      <c r="T137" s="178"/>
      <c r="U137" s="176"/>
      <c r="V137" s="176"/>
      <c r="W137" s="177"/>
      <c r="X137" s="198"/>
      <c r="Y137" s="183"/>
    </row>
    <row r="138" spans="1:26" ht="14.45" customHeight="1" thickBot="1" x14ac:dyDescent="0.25">
      <c r="A138" s="187"/>
      <c r="B138" s="176"/>
      <c r="C138" s="176"/>
      <c r="D138" s="176"/>
      <c r="E138" s="195"/>
      <c r="F138" s="195"/>
      <c r="G138" s="195"/>
      <c r="H138" s="195"/>
      <c r="I138" s="195"/>
      <c r="J138" s="195"/>
      <c r="K138" s="195"/>
      <c r="L138" s="195"/>
      <c r="M138" s="195"/>
      <c r="N138" s="195"/>
      <c r="O138" s="195"/>
      <c r="P138" s="195"/>
      <c r="Q138" s="195"/>
      <c r="R138" s="178" t="str">
        <f>Registro_Datos!K9</f>
        <v>NOMBRE DEL EVALUADOR</v>
      </c>
      <c r="S138" s="178"/>
      <c r="T138" s="178"/>
      <c r="U138" s="176">
        <f>Registro_Datos!O9</f>
        <v>0</v>
      </c>
      <c r="V138" s="176"/>
      <c r="W138" s="177"/>
      <c r="X138" s="198"/>
      <c r="Y138" s="184"/>
    </row>
    <row r="139" spans="1:26" ht="35.1" customHeight="1" x14ac:dyDescent="0.2">
      <c r="A139" s="187"/>
      <c r="B139" s="176"/>
      <c r="C139" s="176"/>
      <c r="D139" s="176"/>
      <c r="E139" s="195"/>
      <c r="F139" s="195"/>
      <c r="G139" s="195"/>
      <c r="H139" s="195"/>
      <c r="I139" s="195"/>
      <c r="J139" s="195"/>
      <c r="K139" s="195"/>
      <c r="L139" s="195"/>
      <c r="M139" s="195"/>
      <c r="N139" s="195"/>
      <c r="O139" s="195"/>
      <c r="P139" s="195"/>
      <c r="Q139" s="195"/>
      <c r="R139" s="178" t="str">
        <f>Registro_Datos!K10</f>
        <v>FIRMA DEL EVALUADOR</v>
      </c>
      <c r="S139" s="178"/>
      <c r="T139" s="178"/>
      <c r="U139" s="176"/>
      <c r="V139" s="176"/>
      <c r="W139" s="177"/>
      <c r="X139" s="198"/>
      <c r="Y139" s="162" t="str">
        <f>IF(Registro_Datos!$U$3="Esc 1",
      (CONCATENATE("Variables Rechazadas: ",
       _xlfn.CEILING.MATH(COUNTIFS($E$134:$W$134,"R", $E$6:$W$6,"Prioridad 1") + COUNTIFS($E$134:$W$134,"R", $E$6:$W$6, "Prioridad 2")/2 + COUNTIFS($E$134:$W$134,"R",$E$6:$W$6, "Prioridad 3")/3))),
   IF(Registro_Datos!$U$3="Esc 2",
      (CONCATENATE("Variables Rechazadas: ",_xlfn.CEILING.MATH(COUNTIFS(E202:W202,"R", $E$6:$W$6,"Prioridad 1") + COUNTIFS(E202:W202,"R", $E$6:$W$6, "Prioridad 2")/3 +COUNTIFS(E202:W202,"R",$E$6:$W$6, "Prioridad 3")/4)))))</f>
        <v>Variables Rechazadas: 0</v>
      </c>
    </row>
    <row r="140" spans="1:26" ht="14.45" customHeight="1" x14ac:dyDescent="0.2">
      <c r="A140" s="187"/>
      <c r="B140" s="176"/>
      <c r="C140" s="176"/>
      <c r="D140" s="176"/>
      <c r="E140" s="195"/>
      <c r="F140" s="195"/>
      <c r="G140" s="195"/>
      <c r="H140" s="195"/>
      <c r="I140" s="195"/>
      <c r="J140" s="195"/>
      <c r="K140" s="195"/>
      <c r="L140" s="195"/>
      <c r="M140" s="195"/>
      <c r="N140" s="195"/>
      <c r="O140" s="195"/>
      <c r="P140" s="195"/>
      <c r="Q140" s="195"/>
      <c r="R140" s="178" t="str">
        <f>Registro_Datos!K11</f>
        <v>NOMBRE DEL EVALUADOR</v>
      </c>
      <c r="S140" s="178"/>
      <c r="T140" s="178"/>
      <c r="U140" s="176">
        <f>Registro_Datos!O11</f>
        <v>0</v>
      </c>
      <c r="V140" s="176"/>
      <c r="W140" s="177"/>
      <c r="X140" s="198"/>
      <c r="Y140" s="183"/>
    </row>
    <row r="141" spans="1:26" ht="35.1" customHeight="1" thickBot="1" x14ac:dyDescent="0.25">
      <c r="A141" s="187"/>
      <c r="B141" s="176"/>
      <c r="C141" s="176"/>
      <c r="D141" s="176"/>
      <c r="E141" s="195"/>
      <c r="F141" s="195"/>
      <c r="G141" s="195"/>
      <c r="H141" s="195"/>
      <c r="I141" s="195"/>
      <c r="J141" s="195"/>
      <c r="K141" s="195"/>
      <c r="L141" s="195"/>
      <c r="M141" s="195"/>
      <c r="N141" s="195"/>
      <c r="O141" s="195"/>
      <c r="P141" s="195"/>
      <c r="Q141" s="195"/>
      <c r="R141" s="178" t="str">
        <f>Registro_Datos!K12</f>
        <v>FIRMA DEL EVALUADOR</v>
      </c>
      <c r="S141" s="178"/>
      <c r="T141" s="178"/>
      <c r="U141" s="176"/>
      <c r="V141" s="176"/>
      <c r="W141" s="177"/>
      <c r="X141" s="198"/>
      <c r="Y141" s="184"/>
    </row>
    <row r="142" spans="1:26" ht="14.25" customHeight="1" x14ac:dyDescent="0.2">
      <c r="A142" s="187"/>
      <c r="B142" s="176"/>
      <c r="C142" s="176"/>
      <c r="D142" s="176"/>
      <c r="E142" s="195"/>
      <c r="F142" s="195"/>
      <c r="G142" s="195"/>
      <c r="H142" s="195"/>
      <c r="I142" s="195"/>
      <c r="J142" s="195"/>
      <c r="K142" s="195"/>
      <c r="L142" s="195"/>
      <c r="M142" s="195"/>
      <c r="N142" s="195"/>
      <c r="O142" s="195"/>
      <c r="P142" s="195"/>
      <c r="Q142" s="195"/>
      <c r="R142" s="178" t="str">
        <f>Registro_Datos!K13</f>
        <v>NOMBRE DEL EVALUADOR</v>
      </c>
      <c r="S142" s="178"/>
      <c r="T142" s="178"/>
      <c r="U142" s="176">
        <f>Registro_Datos!O13</f>
        <v>0</v>
      </c>
      <c r="V142" s="176"/>
      <c r="W142" s="177"/>
      <c r="X142" s="198"/>
      <c r="Y142" s="193" t="str">
        <f>IF(Registro_Datos!$U$3="Esc 1",
    IF(((COUNTIF(E134,"R") + COUNTIF(F134:S134,"R"))/2 + COUNTIF(T134:W134,"R")/3) &gt; 0,
        "Rechazado por variable",
        "Aprobado por variable"),
    IF(Registro_Datos!$U$3="Esc 2",
        IF(((COUNTIF(E134,"R") + COUNTIF(F134:S134,"R"))/2 + COUNTIF(T134:W134,"R")/3) &gt; 1,
            "Rechazado por variable",
            "Aprobado por variable")))</f>
        <v>Aprobado por variable</v>
      </c>
    </row>
    <row r="143" spans="1:26" ht="35.1" customHeight="1" x14ac:dyDescent="0.2">
      <c r="A143" s="187"/>
      <c r="B143" s="176"/>
      <c r="C143" s="176"/>
      <c r="D143" s="176"/>
      <c r="E143" s="195"/>
      <c r="F143" s="195"/>
      <c r="G143" s="195"/>
      <c r="H143" s="195"/>
      <c r="I143" s="195"/>
      <c r="J143" s="195"/>
      <c r="K143" s="195"/>
      <c r="L143" s="195"/>
      <c r="M143" s="195"/>
      <c r="N143" s="195"/>
      <c r="O143" s="195"/>
      <c r="P143" s="195"/>
      <c r="Q143" s="195"/>
      <c r="R143" s="178" t="str">
        <f>Registro_Datos!K14</f>
        <v>FIRMA DEL EVALUADOR</v>
      </c>
      <c r="S143" s="178"/>
      <c r="T143" s="178"/>
      <c r="U143" s="176"/>
      <c r="V143" s="176"/>
      <c r="W143" s="177"/>
      <c r="X143" s="198"/>
      <c r="Y143" s="183"/>
    </row>
    <row r="144" spans="1:26" ht="14.45" customHeight="1" x14ac:dyDescent="0.2">
      <c r="A144" s="187"/>
      <c r="B144" s="176"/>
      <c r="C144" s="176"/>
      <c r="D144" s="176"/>
      <c r="E144" s="195"/>
      <c r="F144" s="195"/>
      <c r="G144" s="195"/>
      <c r="H144" s="195"/>
      <c r="I144" s="195"/>
      <c r="J144" s="195"/>
      <c r="K144" s="195"/>
      <c r="L144" s="195"/>
      <c r="M144" s="195"/>
      <c r="N144" s="195"/>
      <c r="O144" s="195"/>
      <c r="P144" s="195"/>
      <c r="Q144" s="195"/>
      <c r="R144" s="178" t="str">
        <f>Registro_Datos!K15</f>
        <v>NOMBRE DEL EVALUADOR</v>
      </c>
      <c r="S144" s="178"/>
      <c r="T144" s="178"/>
      <c r="U144" s="176">
        <f>Registro_Datos!O15</f>
        <v>0</v>
      </c>
      <c r="V144" s="176"/>
      <c r="W144" s="177"/>
      <c r="X144" s="198"/>
      <c r="Y144" s="183"/>
    </row>
    <row r="145" spans="1:25" ht="35.1" customHeight="1" x14ac:dyDescent="0.2">
      <c r="A145" s="187"/>
      <c r="B145" s="176"/>
      <c r="C145" s="176"/>
      <c r="D145" s="176"/>
      <c r="E145" s="195"/>
      <c r="F145" s="195"/>
      <c r="G145" s="195"/>
      <c r="H145" s="195"/>
      <c r="I145" s="195"/>
      <c r="J145" s="195"/>
      <c r="K145" s="195"/>
      <c r="L145" s="195"/>
      <c r="M145" s="195"/>
      <c r="N145" s="195"/>
      <c r="O145" s="195"/>
      <c r="P145" s="195"/>
      <c r="Q145" s="195"/>
      <c r="R145" s="178" t="str">
        <f>Registro_Datos!K16</f>
        <v>FIRMA DEL EVALUADOR</v>
      </c>
      <c r="S145" s="178"/>
      <c r="T145" s="178"/>
      <c r="U145" s="176"/>
      <c r="V145" s="176"/>
      <c r="W145" s="177"/>
      <c r="X145" s="198"/>
      <c r="Y145" s="183"/>
    </row>
    <row r="146" spans="1:25" ht="13.9" customHeight="1" thickBot="1" x14ac:dyDescent="0.25">
      <c r="A146" s="188"/>
      <c r="B146" s="189"/>
      <c r="C146" s="189"/>
      <c r="D146" s="189"/>
      <c r="E146" s="196"/>
      <c r="F146" s="196"/>
      <c r="G146" s="196"/>
      <c r="H146" s="196"/>
      <c r="I146" s="196"/>
      <c r="J146" s="196"/>
      <c r="K146" s="196"/>
      <c r="L146" s="196"/>
      <c r="M146" s="196"/>
      <c r="N146" s="196"/>
      <c r="O146" s="196"/>
      <c r="P146" s="196"/>
      <c r="Q146" s="196"/>
      <c r="R146" s="179" t="str">
        <f>Registro_Datos!K17</f>
        <v>NOMBRE DEL EVALUADOR</v>
      </c>
      <c r="S146" s="179"/>
      <c r="T146" s="179"/>
      <c r="U146" s="189">
        <f>Registro_Datos!O17</f>
        <v>0</v>
      </c>
      <c r="V146" s="189"/>
      <c r="W146" s="192"/>
      <c r="X146" s="199"/>
      <c r="Y146" s="184"/>
    </row>
    <row r="147" spans="1:25" ht="15" x14ac:dyDescent="0.2">
      <c r="S147" s="75"/>
      <c r="T147" s="75"/>
      <c r="U147" s="5" t="s">
        <v>211</v>
      </c>
    </row>
    <row r="148" spans="1:25" ht="15" x14ac:dyDescent="0.2">
      <c r="S148" s="75"/>
      <c r="T148" s="75"/>
    </row>
  </sheetData>
  <sheetProtection algorithmName="SHA-512" hashValue="hdTtxKHdWrhaWKDvDP6+hnbQw+4J/m2AmmWFZ7WV1tP6kdCwFGXmDy8583ufHokThPU++x65nNwEK2VDIp9Qkg==" saltValue="OabXbZkZEdlPPGLGMpKwGQ==" spinCount="100000" sheet="1" objects="1" scenarios="1" formatCells="0" selectLockedCells="1"/>
  <mergeCells count="62">
    <mergeCell ref="A135:D146"/>
    <mergeCell ref="E135:Q146"/>
    <mergeCell ref="X133:X134"/>
    <mergeCell ref="X135:X146"/>
    <mergeCell ref="Y142:Y146"/>
    <mergeCell ref="U137:W137"/>
    <mergeCell ref="U138:W138"/>
    <mergeCell ref="U139:W139"/>
    <mergeCell ref="U140:W140"/>
    <mergeCell ref="U141:W141"/>
    <mergeCell ref="U142:W142"/>
    <mergeCell ref="U143:W143"/>
    <mergeCell ref="U144:W144"/>
    <mergeCell ref="U145:W145"/>
    <mergeCell ref="U146:W146"/>
    <mergeCell ref="Y133:Y134"/>
    <mergeCell ref="R137:T137"/>
    <mergeCell ref="R138:T138"/>
    <mergeCell ref="R139:T139"/>
    <mergeCell ref="R140:T140"/>
    <mergeCell ref="Y135:Y138"/>
    <mergeCell ref="Y139:Y141"/>
    <mergeCell ref="R135:T135"/>
    <mergeCell ref="R136:T136"/>
    <mergeCell ref="R141:T141"/>
    <mergeCell ref="R142:T142"/>
    <mergeCell ref="R143:T143"/>
    <mergeCell ref="R144:T144"/>
    <mergeCell ref="R145:T145"/>
    <mergeCell ref="R146:T146"/>
    <mergeCell ref="C2:D2"/>
    <mergeCell ref="E2:I2"/>
    <mergeCell ref="J2:K2"/>
    <mergeCell ref="L2:Q2"/>
    <mergeCell ref="X5:X6"/>
    <mergeCell ref="E3:I3"/>
    <mergeCell ref="E4:I4"/>
    <mergeCell ref="C3:D3"/>
    <mergeCell ref="C5:D5"/>
    <mergeCell ref="U5:V5"/>
    <mergeCell ref="A134:D134"/>
    <mergeCell ref="X1:Y4"/>
    <mergeCell ref="U135:W135"/>
    <mergeCell ref="U136:W136"/>
    <mergeCell ref="Y5:Y7"/>
    <mergeCell ref="A1:B2"/>
    <mergeCell ref="A3:B4"/>
    <mergeCell ref="A5:B6"/>
    <mergeCell ref="T2:W2"/>
    <mergeCell ref="C1:W1"/>
    <mergeCell ref="R2:S2"/>
    <mergeCell ref="R3:S3"/>
    <mergeCell ref="R4:S4"/>
    <mergeCell ref="F5:J5"/>
    <mergeCell ref="T3:W3"/>
    <mergeCell ref="T4:W4"/>
    <mergeCell ref="A133:D133"/>
    <mergeCell ref="J3:Q3"/>
    <mergeCell ref="L5:M5"/>
    <mergeCell ref="C4:D4"/>
    <mergeCell ref="C6:D6"/>
    <mergeCell ref="N5:P5"/>
  </mergeCells>
  <phoneticPr fontId="15" type="noConversion"/>
  <conditionalFormatting sqref="E6:W6">
    <cfRule type="cellIs" dxfId="15" priority="27" operator="equal">
      <formula>"Prioridad 3"</formula>
    </cfRule>
    <cfRule type="cellIs" dxfId="14" priority="28" operator="equal">
      <formula>"Prioridad 2"</formula>
    </cfRule>
    <cfRule type="cellIs" dxfId="13" priority="29" operator="equal">
      <formula>"Prioridad 1"</formula>
    </cfRule>
  </conditionalFormatting>
  <conditionalFormatting sqref="E8:W132">
    <cfRule type="cellIs" dxfId="12" priority="30" operator="equal">
      <formula>1</formula>
    </cfRule>
    <cfRule type="cellIs" dxfId="11" priority="31" operator="equal">
      <formula>0</formula>
    </cfRule>
  </conditionalFormatting>
  <conditionalFormatting sqref="E133:W133">
    <cfRule type="cellIs" dxfId="10" priority="35" operator="greaterThan">
      <formula>$Q$4</formula>
    </cfRule>
  </conditionalFormatting>
  <conditionalFormatting sqref="E134:W134">
    <cfRule type="cellIs" dxfId="9" priority="40" operator="equal">
      <formula>"R"</formula>
    </cfRule>
    <cfRule type="cellIs" dxfId="8" priority="41" operator="equal">
      <formula>"A"</formula>
    </cfRule>
    <cfRule type="cellIs" dxfId="7" priority="44" stopIfTrue="1" operator="equal">
      <formula>"c"</formula>
    </cfRule>
  </conditionalFormatting>
  <conditionalFormatting sqref="Y8:Y132">
    <cfRule type="cellIs" dxfId="6" priority="37" operator="equal">
      <formula>"Predio Rechazado"</formula>
    </cfRule>
    <cfRule type="cellIs" dxfId="5" priority="38" operator="equal">
      <formula>"Predio Aprobado"</formula>
    </cfRule>
  </conditionalFormatting>
  <conditionalFormatting sqref="X1">
    <cfRule type="cellIs" dxfId="4" priority="3" operator="equal">
      <formula>"Decisión: Rechazado por predio-variable"</formula>
    </cfRule>
    <cfRule type="cellIs" dxfId="3" priority="4" operator="equal">
      <formula>"Decisión: Aprobado"</formula>
    </cfRule>
    <cfRule type="cellIs" dxfId="2" priority="5" operator="equal">
      <formula>"Decisión: Rechazado por variable"</formula>
    </cfRule>
  </conditionalFormatting>
  <conditionalFormatting sqref="X1:Y4">
    <cfRule type="containsText" dxfId="1" priority="1" operator="containsText" text="Aprobado">
      <formula>NOT(ISERROR(SEARCH("Aprobado",X1)))</formula>
    </cfRule>
    <cfRule type="containsText" dxfId="0" priority="2" operator="containsText" text="Rechazado">
      <formula>NOT(ISERROR(SEARCH("Rechazado",X1)))</formula>
    </cfRule>
  </conditionalFormatting>
  <dataValidations count="1">
    <dataValidation type="whole" showInputMessage="1" showErrorMessage="1" sqref="E8:W132">
      <formula1>0</formula1>
      <formula2>1</formula2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37" fitToHeight="0" orientation="landscape" r:id="rId1"/>
  <headerFooter alignWithMargins="0">
    <oddFooter>&amp;R&amp;"Arial,Normal"&amp;7FO-GCT-PC01-01
V2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workbookViewId="0">
      <selection activeCell="C3" sqref="C3"/>
    </sheetView>
  </sheetViews>
  <sheetFormatPr baseColWidth="10" defaultColWidth="9.140625" defaultRowHeight="15" x14ac:dyDescent="0.25"/>
  <cols>
    <col min="1" max="256" width="11.42578125" customWidth="1"/>
  </cols>
  <sheetData>
    <row r="1" spans="1:2" x14ac:dyDescent="0.25">
      <c r="A1">
        <f>32/12.5</f>
        <v>2.56</v>
      </c>
      <c r="B1">
        <f>100/38</f>
        <v>2.6315789473684212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5"/>
  <sheetViews>
    <sheetView workbookViewId="0">
      <selection activeCell="A21" sqref="A21"/>
    </sheetView>
  </sheetViews>
  <sheetFormatPr baseColWidth="10" defaultColWidth="9.140625" defaultRowHeight="15" x14ac:dyDescent="0.25"/>
  <cols>
    <col min="1" max="1" width="33.42578125" bestFit="1" customWidth="1"/>
    <col min="2" max="2" width="173.7109375" bestFit="1" customWidth="1"/>
    <col min="3" max="3" width="66.7109375" bestFit="1" customWidth="1"/>
    <col min="4" max="256" width="11.42578125" customWidth="1"/>
  </cols>
  <sheetData>
    <row r="2" spans="1:2" x14ac:dyDescent="0.25">
      <c r="B2" s="6"/>
    </row>
    <row r="4" spans="1:2" x14ac:dyDescent="0.25">
      <c r="B4" s="6"/>
    </row>
    <row r="5" spans="1:2" x14ac:dyDescent="0.25">
      <c r="B5" s="6"/>
    </row>
    <row r="7" spans="1:2" x14ac:dyDescent="0.25">
      <c r="A7" s="6" t="s">
        <v>212</v>
      </c>
      <c r="B7" t="s">
        <v>213</v>
      </c>
    </row>
    <row r="8" spans="1:2" x14ac:dyDescent="0.25">
      <c r="A8" s="6" t="s">
        <v>214</v>
      </c>
      <c r="B8" t="s">
        <v>215</v>
      </c>
    </row>
    <row r="9" spans="1:2" x14ac:dyDescent="0.25">
      <c r="A9" s="6" t="s">
        <v>216</v>
      </c>
      <c r="B9" t="s">
        <v>217</v>
      </c>
    </row>
    <row r="10" spans="1:2" x14ac:dyDescent="0.25">
      <c r="A10" s="6" t="s">
        <v>218</v>
      </c>
    </row>
    <row r="11" spans="1:2" x14ac:dyDescent="0.25">
      <c r="A11" s="6" t="s">
        <v>219</v>
      </c>
    </row>
    <row r="14" spans="1:2" x14ac:dyDescent="0.25">
      <c r="A14" s="6" t="s">
        <v>220</v>
      </c>
      <c r="B14" t="s">
        <v>221</v>
      </c>
    </row>
    <row r="15" spans="1:2" x14ac:dyDescent="0.25">
      <c r="A15" s="6" t="s">
        <v>222</v>
      </c>
      <c r="B15" t="s">
        <v>223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showGridLines="0" view="pageBreakPreview" zoomScale="130" zoomScaleNormal="85" zoomScaleSheetLayoutView="130" workbookViewId="0">
      <selection sqref="A1:D1"/>
    </sheetView>
  </sheetViews>
  <sheetFormatPr baseColWidth="10" defaultColWidth="9.140625" defaultRowHeight="15" x14ac:dyDescent="0.25"/>
  <cols>
    <col min="1" max="1" width="13.42578125" customWidth="1"/>
    <col min="2" max="2" width="10.28515625" bestFit="1" customWidth="1"/>
    <col min="3" max="4" width="13.5703125" customWidth="1"/>
    <col min="5" max="254" width="11.42578125" customWidth="1"/>
  </cols>
  <sheetData>
    <row r="1" spans="1:4" ht="51" customHeight="1" x14ac:dyDescent="0.25">
      <c r="A1" s="203" t="s">
        <v>224</v>
      </c>
      <c r="B1" s="203"/>
      <c r="C1" s="203"/>
      <c r="D1" s="203"/>
    </row>
    <row r="2" spans="1:4" x14ac:dyDescent="0.25">
      <c r="A2" s="201" t="s">
        <v>225</v>
      </c>
      <c r="B2" s="202"/>
      <c r="C2" s="200" t="s">
        <v>226</v>
      </c>
      <c r="D2" s="200"/>
    </row>
    <row r="3" spans="1:4" x14ac:dyDescent="0.25">
      <c r="A3" s="201"/>
      <c r="B3" s="202"/>
      <c r="C3" s="7">
        <v>12.5</v>
      </c>
      <c r="D3" s="7">
        <v>12.5</v>
      </c>
    </row>
    <row r="4" spans="1:4" ht="15.75" thickBot="1" x14ac:dyDescent="0.3">
      <c r="A4" s="201"/>
      <c r="B4" s="202"/>
      <c r="C4" s="8" t="s">
        <v>227</v>
      </c>
      <c r="D4" s="8" t="s">
        <v>228</v>
      </c>
    </row>
    <row r="5" spans="1:4" x14ac:dyDescent="0.25">
      <c r="A5" s="65">
        <v>16</v>
      </c>
      <c r="B5" s="66">
        <v>25</v>
      </c>
      <c r="C5" s="67">
        <v>13</v>
      </c>
      <c r="D5" s="67">
        <v>0</v>
      </c>
    </row>
    <row r="6" spans="1:4" x14ac:dyDescent="0.25">
      <c r="A6" s="68">
        <v>26</v>
      </c>
      <c r="B6" s="69">
        <v>50</v>
      </c>
      <c r="C6" s="70">
        <v>15</v>
      </c>
      <c r="D6" s="70">
        <v>0</v>
      </c>
    </row>
    <row r="7" spans="1:4" x14ac:dyDescent="0.25">
      <c r="A7" s="68">
        <f>+B6+1</f>
        <v>51</v>
      </c>
      <c r="B7" s="69">
        <v>90</v>
      </c>
      <c r="C7" s="70">
        <v>16</v>
      </c>
      <c r="D7" s="70">
        <v>0</v>
      </c>
    </row>
    <row r="8" spans="1:4" x14ac:dyDescent="0.25">
      <c r="A8" s="68">
        <f t="shared" ref="A8:A17" si="0">+B7+1</f>
        <v>91</v>
      </c>
      <c r="B8" s="69">
        <v>150</v>
      </c>
      <c r="C8" s="70">
        <v>18</v>
      </c>
      <c r="D8" s="70">
        <v>0</v>
      </c>
    </row>
    <row r="9" spans="1:4" x14ac:dyDescent="0.25">
      <c r="A9" s="68">
        <f t="shared" si="0"/>
        <v>151</v>
      </c>
      <c r="B9" s="69">
        <v>280</v>
      </c>
      <c r="C9" s="70">
        <v>20</v>
      </c>
      <c r="D9" s="70">
        <v>0</v>
      </c>
    </row>
    <row r="10" spans="1:4" x14ac:dyDescent="0.25">
      <c r="A10" s="68">
        <f t="shared" si="0"/>
        <v>281</v>
      </c>
      <c r="B10" s="69">
        <v>500</v>
      </c>
      <c r="C10" s="70">
        <v>32</v>
      </c>
      <c r="D10" s="70">
        <v>1</v>
      </c>
    </row>
    <row r="11" spans="1:4" x14ac:dyDescent="0.25">
      <c r="A11" s="68">
        <f t="shared" si="0"/>
        <v>501</v>
      </c>
      <c r="B11" s="69">
        <v>1200</v>
      </c>
      <c r="C11" s="70">
        <v>32</v>
      </c>
      <c r="D11" s="70">
        <v>1</v>
      </c>
    </row>
    <row r="12" spans="1:4" x14ac:dyDescent="0.25">
      <c r="A12" s="68">
        <f t="shared" si="0"/>
        <v>1201</v>
      </c>
      <c r="B12" s="69">
        <v>3200</v>
      </c>
      <c r="C12" s="70">
        <v>50</v>
      </c>
      <c r="D12" s="70">
        <v>3</v>
      </c>
    </row>
    <row r="13" spans="1:4" x14ac:dyDescent="0.25">
      <c r="A13" s="68">
        <f t="shared" si="0"/>
        <v>3201</v>
      </c>
      <c r="B13" s="69">
        <v>10000</v>
      </c>
      <c r="C13" s="70">
        <v>80</v>
      </c>
      <c r="D13" s="70">
        <v>5</v>
      </c>
    </row>
    <row r="14" spans="1:4" x14ac:dyDescent="0.25">
      <c r="A14" s="68">
        <f t="shared" si="0"/>
        <v>10001</v>
      </c>
      <c r="B14" s="69">
        <v>35000</v>
      </c>
      <c r="C14" s="70">
        <v>125</v>
      </c>
      <c r="D14" s="70">
        <v>10</v>
      </c>
    </row>
    <row r="15" spans="1:4" x14ac:dyDescent="0.25">
      <c r="A15" s="68">
        <f t="shared" si="0"/>
        <v>35001</v>
      </c>
      <c r="B15" s="69">
        <v>150000</v>
      </c>
      <c r="C15" s="70">
        <v>200</v>
      </c>
      <c r="D15" s="70">
        <v>18</v>
      </c>
    </row>
    <row r="16" spans="1:4" x14ac:dyDescent="0.25">
      <c r="A16" s="68">
        <f t="shared" si="0"/>
        <v>150001</v>
      </c>
      <c r="B16" s="69">
        <v>500000</v>
      </c>
      <c r="C16" s="70">
        <v>200</v>
      </c>
      <c r="D16" s="70">
        <v>18</v>
      </c>
    </row>
    <row r="17" spans="1:4" ht="15.75" thickBot="1" x14ac:dyDescent="0.3">
      <c r="A17" s="71">
        <f t="shared" si="0"/>
        <v>500001</v>
      </c>
      <c r="B17" s="72">
        <v>10000000</v>
      </c>
      <c r="C17" s="73">
        <v>200</v>
      </c>
      <c r="D17" s="73">
        <v>18</v>
      </c>
    </row>
  </sheetData>
  <sheetProtection algorithmName="SHA-512" hashValue="ZO2PxSYidJi+DbbW8allY63ND2VECFaLegLcQL43oAysnhnOlPr0krUhHO/AoWYaIJI9YWs+fedlaC6vl7/FLA==" saltValue="LK46xuGdbS/dOdzyWs/rlA==" spinCount="100000" sheet="1" objects="1" scenarios="1" selectLockedCells="1" selectUnlockedCells="1"/>
  <mergeCells count="3">
    <mergeCell ref="C2:D2"/>
    <mergeCell ref="A2:B4"/>
    <mergeCell ref="A1:D1"/>
  </mergeCells>
  <pageMargins left="0.70866141732283472" right="0.70866141732283472" top="0.74803149606299213" bottom="0.74803149606299213" header="0.31496062992125984" footer="0.31496062992125984"/>
  <pageSetup orientation="portrait" r:id="rId1"/>
  <headerFooter>
    <oddFooter>&amp;R&amp;7FO-GCT-PC01-01
V2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80de0b6-63bc-4a6d-9018-7f816801592f">
      <Terms xmlns="http://schemas.microsoft.com/office/infopath/2007/PartnerControls"/>
    </lcf76f155ced4ddcb4097134ff3c332f>
    <TaxCatchAll xmlns="a73f1dcb-5a3a-44d2-a76c-a38a5e0cb645" xsi:nil="true"/>
    <SharedWithUsers xmlns="a73f1dcb-5a3a-44d2-a76c-a38a5e0cb645">
      <UserInfo>
        <DisplayName/>
        <AccountId xsi:nil="true"/>
        <AccountType/>
      </UserInfo>
    </SharedWithUsers>
    <MediaLengthInSeconds xmlns="b80de0b6-63bc-4a6d-9018-7f816801592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4317FB6B16DFF429B471485BD686FCE" ma:contentTypeVersion="15" ma:contentTypeDescription="Crear nuevo documento." ma:contentTypeScope="" ma:versionID="71474006b64e017b7b82ad64f5174469">
  <xsd:schema xmlns:xsd="http://www.w3.org/2001/XMLSchema" xmlns:xs="http://www.w3.org/2001/XMLSchema" xmlns:p="http://schemas.microsoft.com/office/2006/metadata/properties" xmlns:ns2="b80de0b6-63bc-4a6d-9018-7f816801592f" xmlns:ns3="a73f1dcb-5a3a-44d2-a76c-a38a5e0cb645" targetNamespace="http://schemas.microsoft.com/office/2006/metadata/properties" ma:root="true" ma:fieldsID="6be15a9e075765fa667e5d131109b1cf" ns2:_="" ns3:_="">
    <xsd:import namespace="b80de0b6-63bc-4a6d-9018-7f816801592f"/>
    <xsd:import namespace="a73f1dcb-5a3a-44d2-a76c-a38a5e0cb6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0de0b6-63bc-4a6d-9018-7f816801592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3f1dcb-5a3a-44d2-a76c-a38a5e0cb64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d66fc093-2b3d-4f72-addb-0563eb6980a4}" ma:internalName="TaxCatchAll" ma:showField="CatchAllData" ma:web="a73f1dcb-5a3a-44d2-a76c-a38a5e0cb6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5A50A38-F7BE-476E-AB90-DB70DF401B08}">
  <ds:schemaRefs>
    <ds:schemaRef ds:uri="http://schemas.microsoft.com/office/2006/metadata/properties"/>
    <ds:schemaRef ds:uri="http://schemas.microsoft.com/office/infopath/2007/PartnerControls"/>
    <ds:schemaRef ds:uri="b80de0b6-63bc-4a6d-9018-7f816801592f"/>
    <ds:schemaRef ds:uri="a73f1dcb-5a3a-44d2-a76c-a38a5e0cb645"/>
  </ds:schemaRefs>
</ds:datastoreItem>
</file>

<file path=customXml/itemProps2.xml><?xml version="1.0" encoding="utf-8"?>
<ds:datastoreItem xmlns:ds="http://schemas.openxmlformats.org/officeDocument/2006/customXml" ds:itemID="{403C2EB3-6745-4EC6-B614-F62A3B1F43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0de0b6-63bc-4a6d-9018-7f816801592f"/>
    <ds:schemaRef ds:uri="a73f1dcb-5a3a-44d2-a76c-a38a5e0cb6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78536E-16A3-477C-B2B1-00962DA30C6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10</vt:i4>
      </vt:variant>
    </vt:vector>
  </HeadingPairs>
  <TitlesOfParts>
    <vt:vector size="19" baseType="lpstr">
      <vt:lpstr>Instrucciones</vt:lpstr>
      <vt:lpstr>Registro_Datos</vt:lpstr>
      <vt:lpstr>FO-GCT-PC01-01_Muestra32</vt:lpstr>
      <vt:lpstr>FO-GCT-PC01-01_Muestra50</vt:lpstr>
      <vt:lpstr>FO-GCT-PC01-01_Muestra80</vt:lpstr>
      <vt:lpstr>FO-GCT-PC01-01_Muestra125</vt:lpstr>
      <vt:lpstr>Hoja3</vt:lpstr>
      <vt:lpstr>Hoja1</vt:lpstr>
      <vt:lpstr>ISO 2859-2</vt:lpstr>
      <vt:lpstr>'FO-GCT-PC01-01_Muestra125'!Área_de_impresión</vt:lpstr>
      <vt:lpstr>'FO-GCT-PC01-01_Muestra32'!Área_de_impresión</vt:lpstr>
      <vt:lpstr>'FO-GCT-PC01-01_Muestra50'!Área_de_impresión</vt:lpstr>
      <vt:lpstr>'FO-GCT-PC01-01_Muestra80'!Área_de_impresión</vt:lpstr>
      <vt:lpstr>'ISO 2859-2'!Área_de_impresión</vt:lpstr>
      <vt:lpstr>Registro_Datos!Área_de_impresión</vt:lpstr>
      <vt:lpstr>'FO-GCT-PC01-01_Muestra125'!Títulos_a_imprimir</vt:lpstr>
      <vt:lpstr>'FO-GCT-PC01-01_Muestra32'!Títulos_a_imprimir</vt:lpstr>
      <vt:lpstr>'FO-GCT-PC01-01_Muestra50'!Títulos_a_imprimir</vt:lpstr>
      <vt:lpstr>'FO-GCT-PC01-01_Muestra80'!Títulos_a_imprimir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aycartagena</dc:creator>
  <cp:keywords/>
  <dc:description/>
  <cp:lastModifiedBy>Laura Isabel Gonzalez Barbosa</cp:lastModifiedBy>
  <cp:revision/>
  <dcterms:created xsi:type="dcterms:W3CDTF">2010-04-29T13:49:17Z</dcterms:created>
  <dcterms:modified xsi:type="dcterms:W3CDTF">2024-07-17T20:42:34Z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0x010100D4317FB6B16DFF429B471485BD686FCE</vt:lpwstr>
  </property>
  <property fmtid="{D5CDD505-2E9C-101B-9397-08002B2CF9AE}" pid="3" name="Order">
    <vt:r8>22000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MediaServiceImageTags">
    <vt:lpwstr/>
  </property>
</Properties>
</file>